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742" firstSheet="2" activeTab="6"/>
  </bookViews>
  <sheets>
    <sheet name="Свод" sheetId="1" state="hidden" r:id="rId1"/>
    <sheet name="Свод (2)" sheetId="2" state="hidden" r:id="rId2"/>
    <sheet name="Свод (3)" sheetId="3" r:id="rId3"/>
    <sheet name="проф мероприятия" sheetId="4" r:id="rId4"/>
    <sheet name="дисп. мес+возр" sheetId="5" r:id="rId5"/>
    <sheet name="проф осм по мес." sheetId="6" r:id="rId6"/>
    <sheet name="Диспансерное набл. по мес. общ." sheetId="7" r:id="rId7"/>
  </sheets>
  <externalReferences>
    <externalReference r:id="rId10"/>
    <externalReference r:id="rId11"/>
  </externalReference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36" authorId="0">
      <text>
        <r>
          <rPr>
            <b/>
            <sz val="9"/>
            <rFont val="Tahoma"/>
            <family val="2"/>
          </rPr>
          <t>Коэффициент перевода в посещения по факту 10 мес 1,17416082084308</t>
        </r>
      </text>
    </comment>
    <comment ref="R36" authorId="0">
      <text>
        <r>
          <rPr>
            <b/>
            <sz val="9"/>
            <rFont val="Tahoma"/>
            <family val="2"/>
          </rPr>
          <t>Коэффициент перевода в посещения по факту 10 мес 1,17416082084308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36" authorId="0">
      <text>
        <r>
          <rPr>
            <b/>
            <sz val="9"/>
            <rFont val="Tahoma"/>
            <family val="2"/>
          </rPr>
          <t>Коэффициент перевода в посещения по факту 2019 года 1,474148</t>
        </r>
      </text>
    </comment>
    <comment ref="R36" authorId="0">
      <text>
        <r>
          <rPr>
            <b/>
            <sz val="9"/>
            <rFont val="Tahoma"/>
            <family val="2"/>
          </rPr>
          <t>Коэффициент перевода в посещения по факту 10 мес 1,17416082084308</t>
        </r>
      </text>
    </comment>
  </commentList>
</comments>
</file>

<file path=xl/sharedStrings.xml><?xml version="1.0" encoding="utf-8"?>
<sst xmlns="http://schemas.openxmlformats.org/spreadsheetml/2006/main" count="345" uniqueCount="85">
  <si>
    <t>Наименование МО</t>
  </si>
  <si>
    <t>Прфилактические мероприятия, всего (чел.)</t>
  </si>
  <si>
    <t>в том числе</t>
  </si>
  <si>
    <t>Приложение 1</t>
  </si>
  <si>
    <t>Приложение № 2</t>
  </si>
  <si>
    <t xml:space="preserve">Всего </t>
  </si>
  <si>
    <t>из 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раз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3 года</t>
  </si>
  <si>
    <t>Приложение № 3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</si>
  <si>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</si>
  <si>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</si>
  <si>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</si>
  <si>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</si>
  <si>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</si>
  <si>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</si>
  <si>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</si>
  <si>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Всего, (чел.)</t>
  </si>
  <si>
    <t xml:space="preserve">Диспансеризация  взрослого населения (чел.) </t>
  </si>
  <si>
    <t>Всего</t>
  </si>
  <si>
    <t>Приложение № 4</t>
  </si>
  <si>
    <t xml:space="preserve">Профилактические медицинские осмотры (чел.) </t>
  </si>
  <si>
    <t xml:space="preserve">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первом посещении по поводу диспансерного наблюдения: </t>
  </si>
  <si>
    <t xml:space="preserve">Диспансерное наблюдение (чел.) </t>
  </si>
  <si>
    <t>из них</t>
  </si>
  <si>
    <t xml:space="preserve">ОГБУЗ "Городская больница г. Костромы" </t>
  </si>
  <si>
    <t xml:space="preserve">ОГБУЗ "Окружная больница Костромского округа № 1" 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</si>
  <si>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</si>
  <si>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</si>
  <si>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</si>
  <si>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</si>
  <si>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</si>
  <si>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"Шарьинская окружная больница им. Каверина В.Ф." </t>
  </si>
  <si>
    <t xml:space="preserve">ОГБУЗ "Антроповская центральная районная больница" </t>
  </si>
  <si>
    <t xml:space="preserve">ОГБУЗ "Вохомская 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</si>
  <si>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</si>
  <si>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</si>
  <si>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</si>
  <si>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</si>
  <si>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</si>
  <si>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</si>
  <si>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</si>
  <si>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</si>
  <si>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</si>
  <si>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</si>
  <si>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</si>
  <si>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</si>
  <si>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НУЗ "Узловая поликлиника на ст. Шарья ОАО "РЖД"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</si>
  <si>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</si>
  <si>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</si>
  <si>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№ п/п</t>
  </si>
  <si>
    <t>Диспансерное наблюдение (чел.)</t>
  </si>
  <si>
    <t>ИТОГО:</t>
  </si>
  <si>
    <t>Профилактические медицинские осмотры (чел.)</t>
  </si>
  <si>
    <t>при первом посещении  по поводу диспансерного наблюдения (чел.)</t>
  </si>
  <si>
    <t>3=(4+5+7)</t>
  </si>
  <si>
    <t>из них  1 раз  в 3 года (от 18 до 39 лет)</t>
  </si>
  <si>
    <t>ежегодно (40 лет и старше)</t>
  </si>
  <si>
    <t>НУЗ "Узловая поликлиника на ст. Буй                                                                                                                                                                                                                                                                                                                                                                                                                                                                                       ОАО "РЖД"</t>
  </si>
  <si>
    <t>План проведения профилактических мероприятий взрослого населения Костромской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</t>
  </si>
  <si>
    <t>январь</t>
  </si>
  <si>
    <t>февраль</t>
  </si>
  <si>
    <t>март</t>
  </si>
  <si>
    <t>апрель</t>
  </si>
  <si>
    <t>май</t>
  </si>
  <si>
    <t>из 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ежегодно</t>
  </si>
  <si>
    <t>3=(4+17)</t>
  </si>
  <si>
    <t>Профилактические мероприятия, всего (чел.)</t>
  </si>
  <si>
    <t>План проведения профилактических мероприятий взрослого населения Костромской области в 2022 году</t>
  </si>
  <si>
    <t>Норматив</t>
  </si>
  <si>
    <t>Отклонение от норматива</t>
  </si>
  <si>
    <t>Дети, чел</t>
  </si>
  <si>
    <t>Дети, посещения</t>
  </si>
  <si>
    <t>%</t>
  </si>
  <si>
    <t>диспа, проф</t>
  </si>
  <si>
    <t>% от прикрепл</t>
  </si>
  <si>
    <t>Прикпреленное взр</t>
  </si>
  <si>
    <t>числ</t>
  </si>
  <si>
    <t xml:space="preserve"> старшего трудоспособного возраста ( от 56 и от 61 лет)</t>
  </si>
  <si>
    <t xml:space="preserve">предпенсионного возраста (от 51 и от 56 лет)    </t>
  </si>
  <si>
    <t>Приложение №1</t>
  </si>
  <si>
    <t>3=(4+7+8)</t>
  </si>
  <si>
    <t>не должно быть меньше 0</t>
  </si>
  <si>
    <t>План-график проведения профилактических медицинских осмотров  на 2023 год</t>
  </si>
  <si>
    <t>План-график проведения диспансерного наблюдения на 2023 год</t>
  </si>
  <si>
    <t>План-график проведения диспансеризации определенных групп взрослого населения на 2023</t>
  </si>
  <si>
    <t>План профилактических мероприятий в 2023 году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</si>
</sst>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ahoma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i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i/>
      <sz val="13.5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3.5"/>
      <color rgb="FF00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wrapText="1"/>
    </xf>
    <xf numFmtId="3" fontId="12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/>
    </xf>
    <xf numFmtId="3" fontId="12" fillId="5" borderId="0" xfId="0" applyNumberFormat="1" applyFont="1" applyFill="1" applyAlignment="1">
      <alignment horizontal="center"/>
    </xf>
    <xf numFmtId="3" fontId="13" fillId="5" borderId="12" xfId="0" applyNumberFormat="1" applyFont="1" applyFill="1" applyBorder="1" applyAlignment="1">
      <alignment horizontal="center" vertical="center" wrapText="1"/>
    </xf>
    <xf numFmtId="3" fontId="13" fillId="5" borderId="13" xfId="0" applyNumberFormat="1" applyFont="1" applyFill="1" applyBorder="1" applyAlignment="1">
      <alignment horizontal="center" vertical="center" wrapText="1"/>
    </xf>
    <xf numFmtId="3" fontId="13" fillId="5" borderId="13" xfId="0" applyNumberFormat="1" applyFont="1" applyFill="1" applyBorder="1" applyAlignment="1">
      <alignment horizontal="center"/>
    </xf>
    <xf numFmtId="3" fontId="12" fillId="5" borderId="14" xfId="0" applyNumberFormat="1" applyFont="1" applyFill="1" applyBorder="1" applyAlignment="1">
      <alignment horizontal="center"/>
    </xf>
    <xf numFmtId="3" fontId="11" fillId="5" borderId="11" xfId="0" applyNumberFormat="1" applyFont="1" applyFill="1" applyBorder="1" applyAlignment="1">
      <alignment horizontal="center" vertical="center"/>
    </xf>
    <xf numFmtId="0" fontId="62" fillId="5" borderId="10" xfId="0" applyFont="1" applyFill="1" applyBorder="1" applyAlignment="1">
      <alignment horizontal="center" wrapText="1"/>
    </xf>
    <xf numFmtId="3" fontId="7" fillId="5" borderId="0" xfId="0" applyNumberFormat="1" applyFont="1" applyFill="1" applyAlignment="1">
      <alignment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horizontal="center" vertical="center"/>
    </xf>
    <xf numFmtId="3" fontId="12" fillId="5" borderId="0" xfId="0" applyNumberFormat="1" applyFont="1" applyFill="1" applyAlignment="1">
      <alignment/>
    </xf>
    <xf numFmtId="3" fontId="13" fillId="5" borderId="10" xfId="0" applyNumberFormat="1" applyFont="1" applyFill="1" applyBorder="1" applyAlignment="1">
      <alignment horizontal="center" vertical="center" wrapText="1"/>
    </xf>
    <xf numFmtId="3" fontId="13" fillId="5" borderId="11" xfId="0" applyNumberFormat="1" applyFont="1" applyFill="1" applyBorder="1" applyAlignment="1">
      <alignment horizontal="center" vertical="center"/>
    </xf>
    <xf numFmtId="3" fontId="63" fillId="33" borderId="10" xfId="0" applyNumberFormat="1" applyFont="1" applyFill="1" applyBorder="1" applyAlignment="1">
      <alignment horizontal="center" wrapText="1"/>
    </xf>
    <xf numFmtId="3" fontId="64" fillId="33" borderId="10" xfId="0" applyNumberFormat="1" applyFont="1" applyFill="1" applyBorder="1" applyAlignment="1">
      <alignment horizontal="center" wrapText="1"/>
    </xf>
    <xf numFmtId="3" fontId="6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 vertical="center" wrapText="1"/>
    </xf>
    <xf numFmtId="3" fontId="66" fillId="0" borderId="0" xfId="0" applyNumberFormat="1" applyFont="1" applyAlignment="1">
      <alignment/>
    </xf>
    <xf numFmtId="3" fontId="65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/>
    </xf>
    <xf numFmtId="3" fontId="2" fillId="34" borderId="10" xfId="0" applyNumberFormat="1" applyFont="1" applyFill="1" applyBorder="1" applyAlignment="1">
      <alignment horizontal="center" vertical="center"/>
    </xf>
    <xf numFmtId="3" fontId="63" fillId="34" borderId="10" xfId="0" applyNumberFormat="1" applyFont="1" applyFill="1" applyBorder="1" applyAlignment="1">
      <alignment horizontal="center" wrapText="1"/>
    </xf>
    <xf numFmtId="3" fontId="64" fillId="34" borderId="10" xfId="0" applyNumberFormat="1" applyFont="1" applyFill="1" applyBorder="1" applyAlignment="1">
      <alignment horizontal="center" wrapText="1"/>
    </xf>
    <xf numFmtId="3" fontId="10" fillId="35" borderId="10" xfId="0" applyNumberFormat="1" applyFont="1" applyFill="1" applyBorder="1" applyAlignment="1">
      <alignment horizontal="center" wrapText="1"/>
    </xf>
    <xf numFmtId="3" fontId="4" fillId="35" borderId="10" xfId="0" applyNumberFormat="1" applyFont="1" applyFill="1" applyBorder="1" applyAlignment="1">
      <alignment horizontal="center" wrapText="1"/>
    </xf>
    <xf numFmtId="3" fontId="10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3" fontId="6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/>
    </xf>
    <xf numFmtId="3" fontId="68" fillId="0" borderId="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64" fillId="33" borderId="16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64" fillId="34" borderId="16" xfId="0" applyNumberFormat="1" applyFont="1" applyFill="1" applyBorder="1" applyAlignment="1">
      <alignment horizontal="center" wrapText="1"/>
    </xf>
    <xf numFmtId="3" fontId="4" fillId="35" borderId="16" xfId="0" applyNumberFormat="1" applyFont="1" applyFill="1" applyBorder="1" applyAlignment="1">
      <alignment horizontal="center" wrapText="1"/>
    </xf>
    <xf numFmtId="3" fontId="10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83" fontId="2" fillId="0" borderId="0" xfId="0" applyNumberFormat="1" applyFont="1" applyAlignment="1">
      <alignment/>
    </xf>
    <xf numFmtId="3" fontId="61" fillId="34" borderId="10" xfId="0" applyNumberFormat="1" applyFont="1" applyFill="1" applyBorder="1" applyAlignment="1">
      <alignment horizontal="center" wrapText="1"/>
    </xf>
    <xf numFmtId="3" fontId="2" fillId="36" borderId="11" xfId="0" applyNumberFormat="1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3" fontId="69" fillId="0" borderId="0" xfId="0" applyNumberFormat="1" applyFont="1" applyAlignment="1">
      <alignment horizontal="center" vertical="center"/>
    </xf>
    <xf numFmtId="3" fontId="69" fillId="0" borderId="0" xfId="0" applyNumberFormat="1" applyFont="1" applyAlignment="1">
      <alignment/>
    </xf>
    <xf numFmtId="3" fontId="70" fillId="33" borderId="10" xfId="0" applyNumberFormat="1" applyFont="1" applyFill="1" applyBorder="1" applyAlignment="1">
      <alignment horizontal="center" wrapText="1"/>
    </xf>
    <xf numFmtId="3" fontId="2" fillId="0" borderId="16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 wrapText="1"/>
    </xf>
    <xf numFmtId="3" fontId="19" fillId="33" borderId="10" xfId="0" applyNumberFormat="1" applyFont="1" applyFill="1" applyBorder="1" applyAlignment="1">
      <alignment horizontal="center" wrapText="1"/>
    </xf>
    <xf numFmtId="3" fontId="6" fillId="33" borderId="10" xfId="0" applyNumberFormat="1" applyFont="1" applyFill="1" applyBorder="1" applyAlignment="1">
      <alignment horizontal="center" wrapText="1"/>
    </xf>
    <xf numFmtId="4" fontId="6" fillId="0" borderId="0" xfId="0" applyNumberFormat="1" applyFont="1" applyBorder="1" applyAlignment="1">
      <alignment horizontal="center" vertical="center"/>
    </xf>
    <xf numFmtId="3" fontId="19" fillId="34" borderId="0" xfId="0" applyNumberFormat="1" applyFont="1" applyFill="1" applyBorder="1" applyAlignment="1">
      <alignment horizontal="center" wrapText="1"/>
    </xf>
    <xf numFmtId="3" fontId="6" fillId="34" borderId="0" xfId="0" applyNumberFormat="1" applyFont="1" applyFill="1" applyBorder="1" applyAlignment="1">
      <alignment horizontal="center" wrapText="1"/>
    </xf>
    <xf numFmtId="3" fontId="6" fillId="34" borderId="10" xfId="0" applyNumberFormat="1" applyFont="1" applyFill="1" applyBorder="1" applyAlignment="1">
      <alignment horizontal="center" wrapText="1"/>
    </xf>
    <xf numFmtId="3" fontId="6" fillId="34" borderId="16" xfId="0" applyNumberFormat="1" applyFont="1" applyFill="1" applyBorder="1" applyAlignment="1">
      <alignment horizontal="center" wrapText="1"/>
    </xf>
    <xf numFmtId="3" fontId="18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6" fillId="0" borderId="16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20" fillId="33" borderId="10" xfId="0" applyNumberFormat="1" applyFont="1" applyFill="1" applyBorder="1" applyAlignment="1">
      <alignment horizontal="center" wrapText="1"/>
    </xf>
    <xf numFmtId="3" fontId="21" fillId="5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3" fontId="71" fillId="33" borderId="0" xfId="0" applyNumberFormat="1" applyFont="1" applyFill="1" applyBorder="1" applyAlignment="1">
      <alignment horizontal="center" wrapText="1"/>
    </xf>
    <xf numFmtId="3" fontId="21" fillId="37" borderId="10" xfId="0" applyNumberFormat="1" applyFont="1" applyFill="1" applyBorder="1" applyAlignment="1">
      <alignment horizontal="center" vertical="center" wrapText="1"/>
    </xf>
    <xf numFmtId="3" fontId="13" fillId="37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68" fillId="0" borderId="10" xfId="0" applyNumberFormat="1" applyFont="1" applyBorder="1" applyAlignment="1">
      <alignment horizontal="center" vertical="center" wrapText="1"/>
    </xf>
    <xf numFmtId="3" fontId="68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wrapText="1"/>
    </xf>
    <xf numFmtId="3" fontId="16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 wrapText="1"/>
    </xf>
    <xf numFmtId="3" fontId="69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bgColor rgb="FFFF0000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fgColor indexed="13"/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7;&#1072;&#1075;&#1088;&#1091;&#1079;&#1082;&#1080;\&#1055;&#1083;&#1072;&#1085;-&#1075;&#1088;&#1072;&#1092;&#1080;&#1082;%20&#1087;&#1088;&#1086;&#1074;&#1077;&#1076;&#1077;&#1085;&#1080;&#1103;%20&#1076;&#1080;&#1089;&#1087;&#1072;&#1085;&#1089;&#1077;&#1088;&#1085;&#1086;&#1075;&#1086;%20&#1085;&#1072;&#1073;&#1083;&#1102;&#1076;&#1077;&#1085;&#1080;&#1103;%20&#1085;&#1072;%202022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mirnovakv\Downloads\&#1055;&#1083;&#1072;&#1085;%20&#1055;&#1052;%202022%20&#8212;%20&#1048;&#1058;&#1054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проф мероприятия"/>
      <sheetName val="дисп. мес+возр"/>
      <sheetName val="проф осм по мес."/>
      <sheetName val="Диспансерное набл. по мес. общ."/>
    </sheetNames>
    <sheetDataSet>
      <sheetData sheetId="1">
        <row r="8">
          <cell r="C8">
            <v>1716</v>
          </cell>
          <cell r="D8">
            <v>750</v>
          </cell>
        </row>
      </sheetData>
      <sheetData sheetId="3">
        <row r="7">
          <cell r="C7">
            <v>650</v>
          </cell>
          <cell r="Q7">
            <v>145</v>
          </cell>
        </row>
      </sheetData>
      <sheetData sheetId="4">
        <row r="7">
          <cell r="C7">
            <v>316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вод (2)"/>
      <sheetName val="Свод (3)"/>
      <sheetName val="проф мероприятия"/>
      <sheetName val="дисп. мес+возр"/>
      <sheetName val="проф осм по мес."/>
      <sheetName val="Диспансерное набл. по мес. общ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79"/>
  <sheetViews>
    <sheetView zoomScale="80" zoomScaleNormal="80" zoomScalePageLayoutView="0" workbookViewId="0" topLeftCell="A1">
      <pane xSplit="2" ySplit="7" topLeftCell="C8" activePane="bottomRight" state="frozen"/>
      <selection pane="topLeft" activeCell="B49" sqref="B48:B49"/>
      <selection pane="topRight" activeCell="B49" sqref="B48:B49"/>
      <selection pane="bottomLeft" activeCell="B49" sqref="B48:B49"/>
      <selection pane="bottomRight" activeCell="B49" sqref="B48:B49"/>
    </sheetView>
  </sheetViews>
  <sheetFormatPr defaultColWidth="9.140625" defaultRowHeight="15"/>
  <cols>
    <col min="1" max="1" width="5.8515625" style="1" customWidth="1"/>
    <col min="2" max="2" width="50.140625" style="44" customWidth="1"/>
    <col min="3" max="3" width="13.7109375" style="44" customWidth="1"/>
    <col min="4" max="4" width="16.28125" style="44" customWidth="1"/>
    <col min="5" max="5" width="16.140625" style="44" customWidth="1"/>
    <col min="6" max="6" width="14.7109375" style="44" customWidth="1"/>
    <col min="7" max="7" width="17.28125" style="44" customWidth="1"/>
    <col min="8" max="12" width="2.28125" style="47" hidden="1" customWidth="1"/>
    <col min="13" max="13" width="2.8515625" style="44" customWidth="1"/>
    <col min="14" max="14" width="5.8515625" style="44" customWidth="1"/>
    <col min="15" max="15" width="58.57421875" style="44" customWidth="1"/>
    <col min="16" max="16" width="15.00390625" style="44" customWidth="1"/>
    <col min="17" max="20" width="13.8515625" style="44" customWidth="1"/>
    <col min="21" max="21" width="9.140625" style="48" customWidth="1"/>
    <col min="22" max="16384" width="9.140625" style="44" customWidth="1"/>
  </cols>
  <sheetData>
    <row r="1" ht="18.75" customHeight="1">
      <c r="G1" s="3" t="s">
        <v>3</v>
      </c>
    </row>
    <row r="2" spans="2:7" ht="18.75">
      <c r="B2" s="139" t="s">
        <v>66</v>
      </c>
      <c r="C2" s="139"/>
      <c r="D2" s="139"/>
      <c r="E2" s="139"/>
      <c r="F2" s="139"/>
      <c r="G2" s="139"/>
    </row>
    <row r="3" spans="1:79" ht="18.75">
      <c r="A3" s="132" t="s">
        <v>48</v>
      </c>
      <c r="B3" s="135" t="s">
        <v>0</v>
      </c>
      <c r="C3" s="135" t="s">
        <v>65</v>
      </c>
      <c r="D3" s="135" t="s">
        <v>2</v>
      </c>
      <c r="E3" s="136"/>
      <c r="F3" s="136"/>
      <c r="G3" s="136"/>
      <c r="H3" s="45"/>
      <c r="I3" s="45"/>
      <c r="J3" s="45"/>
      <c r="K3" s="45"/>
      <c r="L3" s="45"/>
      <c r="M3" s="5"/>
      <c r="N3" s="132" t="s">
        <v>48</v>
      </c>
      <c r="O3" s="135" t="s">
        <v>0</v>
      </c>
      <c r="P3" s="135" t="s">
        <v>65</v>
      </c>
      <c r="Q3" s="135" t="s">
        <v>2</v>
      </c>
      <c r="R3" s="136"/>
      <c r="S3" s="136"/>
      <c r="T3" s="136"/>
      <c r="U3" s="1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 ht="18.75">
      <c r="A4" s="133"/>
      <c r="B4" s="135"/>
      <c r="C4" s="135"/>
      <c r="D4" s="135" t="s">
        <v>16</v>
      </c>
      <c r="E4" s="135" t="s">
        <v>51</v>
      </c>
      <c r="F4" s="10" t="s">
        <v>22</v>
      </c>
      <c r="G4" s="135" t="s">
        <v>49</v>
      </c>
      <c r="H4" s="45"/>
      <c r="I4" s="45"/>
      <c r="J4" s="45"/>
      <c r="K4" s="45"/>
      <c r="L4" s="45"/>
      <c r="M4" s="5"/>
      <c r="N4" s="133"/>
      <c r="O4" s="135"/>
      <c r="P4" s="135"/>
      <c r="Q4" s="135" t="s">
        <v>16</v>
      </c>
      <c r="R4" s="135" t="s">
        <v>51</v>
      </c>
      <c r="S4" s="10" t="s">
        <v>22</v>
      </c>
      <c r="T4" s="135" t="s">
        <v>49</v>
      </c>
      <c r="U4" s="131" t="s">
        <v>72</v>
      </c>
      <c r="V4" s="135" t="s">
        <v>51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79" s="48" customFormat="1" ht="18.75">
      <c r="A5" s="133"/>
      <c r="B5" s="136"/>
      <c r="C5" s="136"/>
      <c r="D5" s="135"/>
      <c r="E5" s="135"/>
      <c r="F5" s="135" t="s">
        <v>52</v>
      </c>
      <c r="G5" s="135"/>
      <c r="H5" s="46"/>
      <c r="I5" s="49"/>
      <c r="J5" s="49"/>
      <c r="K5" s="49"/>
      <c r="L5" s="49"/>
      <c r="M5" s="1"/>
      <c r="N5" s="133"/>
      <c r="O5" s="136"/>
      <c r="P5" s="136"/>
      <c r="Q5" s="135"/>
      <c r="R5" s="135"/>
      <c r="S5" s="135" t="s">
        <v>52</v>
      </c>
      <c r="T5" s="135"/>
      <c r="U5" s="131"/>
      <c r="V5" s="135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36" customHeight="1">
      <c r="A6" s="134"/>
      <c r="B6" s="137"/>
      <c r="C6" s="137"/>
      <c r="D6" s="135"/>
      <c r="E6" s="135"/>
      <c r="F6" s="138"/>
      <c r="G6" s="135"/>
      <c r="H6" s="45"/>
      <c r="I6" s="45"/>
      <c r="J6" s="45"/>
      <c r="K6" s="45"/>
      <c r="L6" s="45"/>
      <c r="M6" s="5"/>
      <c r="N6" s="134"/>
      <c r="O6" s="137"/>
      <c r="P6" s="137"/>
      <c r="Q6" s="135"/>
      <c r="R6" s="135"/>
      <c r="S6" s="138"/>
      <c r="T6" s="135"/>
      <c r="U6" s="1" t="s">
        <v>71</v>
      </c>
      <c r="V6" s="13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1:79" ht="18.75">
      <c r="A7" s="11">
        <v>1</v>
      </c>
      <c r="B7" s="23">
        <v>2</v>
      </c>
      <c r="C7" s="23" t="s">
        <v>53</v>
      </c>
      <c r="D7" s="23">
        <v>4</v>
      </c>
      <c r="E7" s="23">
        <v>5</v>
      </c>
      <c r="F7" s="23">
        <v>6</v>
      </c>
      <c r="G7" s="23">
        <v>7</v>
      </c>
      <c r="H7" s="45"/>
      <c r="I7" s="45"/>
      <c r="J7" s="45"/>
      <c r="K7" s="45"/>
      <c r="L7" s="45"/>
      <c r="M7" s="5"/>
      <c r="N7" s="11">
        <v>1</v>
      </c>
      <c r="O7" s="23">
        <v>2</v>
      </c>
      <c r="P7" s="23" t="s">
        <v>53</v>
      </c>
      <c r="Q7" s="23">
        <v>4</v>
      </c>
      <c r="R7" s="23">
        <v>5</v>
      </c>
      <c r="S7" s="23">
        <v>6</v>
      </c>
      <c r="T7" s="23">
        <v>7</v>
      </c>
      <c r="U7" s="1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</row>
    <row r="8" spans="1:79" ht="31.5">
      <c r="A8" s="11">
        <v>1</v>
      </c>
      <c r="B8" s="18" t="s">
        <v>23</v>
      </c>
      <c r="C8" s="42">
        <v>52723</v>
      </c>
      <c r="D8" s="43">
        <v>28584</v>
      </c>
      <c r="E8" s="43">
        <v>15139</v>
      </c>
      <c r="F8" s="43">
        <v>3677</v>
      </c>
      <c r="G8" s="43">
        <v>9000</v>
      </c>
      <c r="H8" s="45">
        <f>C8-D8-E8-G8</f>
        <v>0</v>
      </c>
      <c r="I8" s="45" t="e">
        <f>D8-'дисп. мес+возр'!#REF!</f>
        <v>#REF!</v>
      </c>
      <c r="J8" s="45" t="e">
        <f>E8-'проф осм по мес.'!#REF!</f>
        <v>#REF!</v>
      </c>
      <c r="K8" s="45" t="e">
        <f>F8-'проф осм по мес.'!#REF!</f>
        <v>#REF!</v>
      </c>
      <c r="L8" s="45" t="e">
        <f>G8-'Диспансерное набл. по мес. общ.'!#REF!</f>
        <v>#REF!</v>
      </c>
      <c r="M8" s="5"/>
      <c r="N8" s="11">
        <v>1</v>
      </c>
      <c r="O8" s="18" t="s">
        <v>23</v>
      </c>
      <c r="P8" s="42">
        <f>Q8+R8+T8</f>
        <v>68712</v>
      </c>
      <c r="Q8" s="43">
        <f>ROUND(($D$39*U8+D8),0)-2</f>
        <v>43328</v>
      </c>
      <c r="R8" s="43">
        <f>ROUND(($E$39*U8+E8),0)</f>
        <v>16384</v>
      </c>
      <c r="S8" s="43">
        <v>3677</v>
      </c>
      <c r="T8" s="43">
        <v>9000</v>
      </c>
      <c r="U8" s="59">
        <v>0.24722178710665552</v>
      </c>
      <c r="V8" s="5">
        <f>ROUND((61828*U8),0)</f>
        <v>15285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</row>
    <row r="9" spans="1:79" ht="31.5">
      <c r="A9" s="11">
        <v>2</v>
      </c>
      <c r="B9" s="18" t="s">
        <v>24</v>
      </c>
      <c r="C9" s="42">
        <v>21000</v>
      </c>
      <c r="D9" s="43">
        <v>7000</v>
      </c>
      <c r="E9" s="43">
        <v>5000</v>
      </c>
      <c r="F9" s="43">
        <v>1335</v>
      </c>
      <c r="G9" s="43">
        <v>9000</v>
      </c>
      <c r="H9" s="45">
        <f>C9-D9-E9-G9</f>
        <v>0</v>
      </c>
      <c r="I9" s="45" t="e">
        <f>D9-'дисп. мес+возр'!#REF!</f>
        <v>#REF!</v>
      </c>
      <c r="J9" s="45" t="e">
        <f>E9-'проф осм по мес.'!#REF!</f>
        <v>#REF!</v>
      </c>
      <c r="K9" s="45" t="e">
        <f>F9-'проф осм по мес.'!#REF!</f>
        <v>#REF!</v>
      </c>
      <c r="L9" s="45" t="e">
        <f>G9-'Диспансерное набл. по мес. общ.'!#REF!</f>
        <v>#REF!</v>
      </c>
      <c r="M9" s="5"/>
      <c r="N9" s="11">
        <v>2</v>
      </c>
      <c r="O9" s="18" t="s">
        <v>24</v>
      </c>
      <c r="P9" s="42">
        <f aca="true" t="shared" si="0" ref="P9:P33">Q9+R9+T9</f>
        <v>30260</v>
      </c>
      <c r="Q9" s="43">
        <f aca="true" t="shared" si="1" ref="Q9:Q33">ROUND(($D$39*U9+D9),0)</f>
        <v>15539</v>
      </c>
      <c r="R9" s="43">
        <f aca="true" t="shared" si="2" ref="R9:R33">ROUND(($E$39*U9+E9),0)</f>
        <v>5721</v>
      </c>
      <c r="S9" s="43">
        <v>1335</v>
      </c>
      <c r="T9" s="43">
        <v>9000</v>
      </c>
      <c r="U9" s="59">
        <v>0.14315737259816208</v>
      </c>
      <c r="V9" s="5">
        <f aca="true" t="shared" si="3" ref="V9:V33">ROUND((61828*U9),0)</f>
        <v>8851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</row>
    <row r="10" spans="1:79" ht="31.5">
      <c r="A10" s="11">
        <v>3</v>
      </c>
      <c r="B10" s="18" t="s">
        <v>25</v>
      </c>
      <c r="C10" s="42">
        <v>16000</v>
      </c>
      <c r="D10" s="43">
        <v>8300</v>
      </c>
      <c r="E10" s="43">
        <v>4500</v>
      </c>
      <c r="F10" s="43">
        <v>550</v>
      </c>
      <c r="G10" s="43">
        <v>3200</v>
      </c>
      <c r="H10" s="45">
        <f>C10-D10-E10-G10</f>
        <v>0</v>
      </c>
      <c r="I10" s="45" t="e">
        <f>D10-'дисп. мес+возр'!#REF!</f>
        <v>#REF!</v>
      </c>
      <c r="J10" s="45" t="e">
        <f>E10-'проф осм по мес.'!#REF!</f>
        <v>#REF!</v>
      </c>
      <c r="K10" s="45" t="e">
        <f>F10-'проф осм по мес.'!#REF!</f>
        <v>#REF!</v>
      </c>
      <c r="L10" s="45" t="e">
        <f>G10-'Диспансерное набл. по мес. общ.'!#REF!</f>
        <v>#REF!</v>
      </c>
      <c r="M10" s="5"/>
      <c r="N10" s="11">
        <v>3</v>
      </c>
      <c r="O10" s="18" t="s">
        <v>25</v>
      </c>
      <c r="P10" s="42">
        <f t="shared" si="0"/>
        <v>20393</v>
      </c>
      <c r="Q10" s="43">
        <f t="shared" si="1"/>
        <v>12351</v>
      </c>
      <c r="R10" s="43">
        <f t="shared" si="2"/>
        <v>4842</v>
      </c>
      <c r="S10" s="43">
        <v>550</v>
      </c>
      <c r="T10" s="43">
        <v>3200</v>
      </c>
      <c r="U10" s="59">
        <v>0.06791066207184628</v>
      </c>
      <c r="V10" s="5">
        <f t="shared" si="3"/>
        <v>4199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</row>
    <row r="11" spans="1:79" ht="31.5">
      <c r="A11" s="11">
        <v>4</v>
      </c>
      <c r="B11" s="18" t="s">
        <v>26</v>
      </c>
      <c r="C11" s="56">
        <v>7251</v>
      </c>
      <c r="D11" s="57">
        <v>3800</v>
      </c>
      <c r="E11" s="57">
        <v>2100</v>
      </c>
      <c r="F11" s="57">
        <v>376</v>
      </c>
      <c r="G11" s="57">
        <v>1351</v>
      </c>
      <c r="H11" s="45">
        <f aca="true" t="shared" si="4" ref="H11:H33">C11-D11-E11-G11</f>
        <v>0</v>
      </c>
      <c r="I11" s="45" t="e">
        <f>D11-'дисп. мес+возр'!#REF!</f>
        <v>#REF!</v>
      </c>
      <c r="J11" s="45" t="e">
        <f>E11-'проф осм по мес.'!#REF!</f>
        <v>#REF!</v>
      </c>
      <c r="K11" s="45" t="e">
        <f>F11-'проф осм по мес.'!#REF!</f>
        <v>#REF!</v>
      </c>
      <c r="L11" s="45" t="e">
        <f>G11-'Диспансерное набл. по мес. общ.'!#REF!</f>
        <v>#REF!</v>
      </c>
      <c r="M11" s="5"/>
      <c r="N11" s="11">
        <v>4</v>
      </c>
      <c r="O11" s="18" t="s">
        <v>26</v>
      </c>
      <c r="P11" s="42">
        <f t="shared" si="0"/>
        <v>9999</v>
      </c>
      <c r="Q11" s="43">
        <f t="shared" si="1"/>
        <v>6334</v>
      </c>
      <c r="R11" s="43">
        <f t="shared" si="2"/>
        <v>2314</v>
      </c>
      <c r="S11" s="57">
        <v>376</v>
      </c>
      <c r="T11" s="57">
        <v>1351</v>
      </c>
      <c r="U11" s="59">
        <v>0.042484683932052354</v>
      </c>
      <c r="V11" s="5">
        <f t="shared" si="3"/>
        <v>2627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</row>
    <row r="12" spans="1:79" ht="31.5">
      <c r="A12" s="11">
        <v>5</v>
      </c>
      <c r="B12" s="18" t="s">
        <v>27</v>
      </c>
      <c r="C12" s="42">
        <v>3900</v>
      </c>
      <c r="D12" s="43">
        <v>2000</v>
      </c>
      <c r="E12" s="43">
        <v>1000</v>
      </c>
      <c r="F12" s="43">
        <v>250</v>
      </c>
      <c r="G12" s="43">
        <v>900</v>
      </c>
      <c r="H12" s="45">
        <f t="shared" si="4"/>
        <v>0</v>
      </c>
      <c r="I12" s="45" t="e">
        <f>D12-'дисп. мес+возр'!#REF!</f>
        <v>#REF!</v>
      </c>
      <c r="J12" s="45" t="e">
        <f>E12-'проф осм по мес.'!#REF!</f>
        <v>#REF!</v>
      </c>
      <c r="K12" s="45" t="e">
        <f>F12-'проф осм по мес.'!#REF!</f>
        <v>#REF!</v>
      </c>
      <c r="L12" s="45" t="e">
        <f>G12-'Диспансерное набл. по мес. общ.'!#REF!</f>
        <v>#REF!</v>
      </c>
      <c r="M12" s="5"/>
      <c r="N12" s="11">
        <v>5</v>
      </c>
      <c r="O12" s="18" t="s">
        <v>27</v>
      </c>
      <c r="P12" s="42">
        <f t="shared" si="0"/>
        <v>5651</v>
      </c>
      <c r="Q12" s="43">
        <f t="shared" si="1"/>
        <v>3615</v>
      </c>
      <c r="R12" s="43">
        <f t="shared" si="2"/>
        <v>1136</v>
      </c>
      <c r="S12" s="43">
        <v>250</v>
      </c>
      <c r="T12" s="43">
        <v>900</v>
      </c>
      <c r="U12" s="59">
        <v>0.02706853940406572</v>
      </c>
      <c r="V12" s="5">
        <f t="shared" si="3"/>
        <v>1674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</row>
    <row r="13" spans="1:79" ht="18.75">
      <c r="A13" s="11">
        <v>6</v>
      </c>
      <c r="B13" s="18" t="s">
        <v>28</v>
      </c>
      <c r="C13" s="42">
        <f>D13+E13+G13</f>
        <v>10950</v>
      </c>
      <c r="D13" s="43">
        <v>5500</v>
      </c>
      <c r="E13" s="43">
        <v>3500</v>
      </c>
      <c r="F13" s="43">
        <v>280</v>
      </c>
      <c r="G13" s="43">
        <v>1950</v>
      </c>
      <c r="H13" s="45">
        <f t="shared" si="4"/>
        <v>0</v>
      </c>
      <c r="I13" s="45" t="e">
        <f>D13-'дисп. мес+возр'!#REF!</f>
        <v>#REF!</v>
      </c>
      <c r="J13" s="45" t="e">
        <f>E13-'проф осм по мес.'!#REF!</f>
        <v>#REF!</v>
      </c>
      <c r="K13" s="45" t="e">
        <f>F13-'проф осм по мес.'!#REF!</f>
        <v>#REF!</v>
      </c>
      <c r="L13" s="45" t="e">
        <f>G13-'Диспансерное набл. по мес. общ.'!#REF!</f>
        <v>#REF!</v>
      </c>
      <c r="M13" s="5"/>
      <c r="N13" s="11">
        <v>6</v>
      </c>
      <c r="O13" s="18" t="s">
        <v>28</v>
      </c>
      <c r="P13" s="42">
        <f t="shared" si="0"/>
        <v>13249</v>
      </c>
      <c r="Q13" s="43">
        <f t="shared" si="1"/>
        <v>7620</v>
      </c>
      <c r="R13" s="43">
        <f t="shared" si="2"/>
        <v>3679</v>
      </c>
      <c r="S13" s="43">
        <v>280</v>
      </c>
      <c r="T13" s="43">
        <v>1950</v>
      </c>
      <c r="U13" s="59">
        <v>0.03555111737677527</v>
      </c>
      <c r="V13" s="5">
        <f t="shared" si="3"/>
        <v>2198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</row>
    <row r="14" spans="1:79" ht="31.5">
      <c r="A14" s="11">
        <v>7</v>
      </c>
      <c r="B14" s="18" t="s">
        <v>29</v>
      </c>
      <c r="C14" s="19">
        <f>D14+E14+G14</f>
        <v>6300</v>
      </c>
      <c r="D14" s="13">
        <v>3000</v>
      </c>
      <c r="E14" s="13">
        <v>2000</v>
      </c>
      <c r="F14" s="13">
        <v>650</v>
      </c>
      <c r="G14" s="13">
        <v>1300</v>
      </c>
      <c r="H14" s="45">
        <f t="shared" si="4"/>
        <v>0</v>
      </c>
      <c r="I14" s="45" t="e">
        <f>D14-'дисп. мес+возр'!#REF!</f>
        <v>#REF!</v>
      </c>
      <c r="J14" s="45" t="e">
        <f>E14-'проф осм по мес.'!#REF!</f>
        <v>#REF!</v>
      </c>
      <c r="K14" s="45" t="e">
        <f>F14-'проф осм по мес.'!#REF!</f>
        <v>#REF!</v>
      </c>
      <c r="L14" s="45" t="e">
        <f>G14-'Диспансерное набл. по мес. общ.'!#REF!</f>
        <v>#REF!</v>
      </c>
      <c r="M14" s="5"/>
      <c r="N14" s="11">
        <v>7</v>
      </c>
      <c r="O14" s="18" t="s">
        <v>29</v>
      </c>
      <c r="P14" s="42">
        <f t="shared" si="0"/>
        <v>8563</v>
      </c>
      <c r="Q14" s="43">
        <f t="shared" si="1"/>
        <v>5087</v>
      </c>
      <c r="R14" s="43">
        <f t="shared" si="2"/>
        <v>2176</v>
      </c>
      <c r="S14" s="13">
        <v>650</v>
      </c>
      <c r="T14" s="13">
        <v>1300</v>
      </c>
      <c r="U14" s="59">
        <v>0.03499416945140629</v>
      </c>
      <c r="V14" s="5">
        <f t="shared" si="3"/>
        <v>2164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</row>
    <row r="15" spans="1:79" ht="31.5">
      <c r="A15" s="11">
        <v>8</v>
      </c>
      <c r="B15" s="18" t="s">
        <v>30</v>
      </c>
      <c r="C15" s="42">
        <v>13190</v>
      </c>
      <c r="D15" s="43">
        <v>8290</v>
      </c>
      <c r="E15" s="43">
        <v>3700</v>
      </c>
      <c r="F15" s="43">
        <v>150</v>
      </c>
      <c r="G15" s="43">
        <v>1200</v>
      </c>
      <c r="H15" s="45">
        <f t="shared" si="4"/>
        <v>0</v>
      </c>
      <c r="I15" s="45" t="e">
        <f>D15-'дисп. мес+возр'!#REF!</f>
        <v>#REF!</v>
      </c>
      <c r="J15" s="45" t="e">
        <f>E15-'проф осм по мес.'!#REF!</f>
        <v>#REF!</v>
      </c>
      <c r="K15" s="45" t="e">
        <f>F15-'проф осм по мес.'!#REF!</f>
        <v>#REF!</v>
      </c>
      <c r="L15" s="45" t="e">
        <f>G15-'Диспансерное набл. по мес. общ.'!#REF!</f>
        <v>#REF!</v>
      </c>
      <c r="M15" s="5"/>
      <c r="N15" s="11">
        <v>8</v>
      </c>
      <c r="O15" s="18" t="s">
        <v>30</v>
      </c>
      <c r="P15" s="42">
        <f t="shared" si="0"/>
        <v>18196</v>
      </c>
      <c r="Q15" s="43">
        <f t="shared" si="1"/>
        <v>12906</v>
      </c>
      <c r="R15" s="43">
        <f t="shared" si="2"/>
        <v>4090</v>
      </c>
      <c r="S15" s="43">
        <v>150</v>
      </c>
      <c r="T15" s="43">
        <v>1200</v>
      </c>
      <c r="U15" s="59">
        <v>0.07738530353661932</v>
      </c>
      <c r="V15" s="5">
        <f t="shared" si="3"/>
        <v>4785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</row>
    <row r="16" spans="1:79" ht="31.5">
      <c r="A16" s="11">
        <v>9</v>
      </c>
      <c r="B16" s="18" t="s">
        <v>31</v>
      </c>
      <c r="C16" s="42">
        <f>D16+E16+G16</f>
        <v>2520</v>
      </c>
      <c r="D16" s="43">
        <v>1400</v>
      </c>
      <c r="E16" s="43">
        <v>500</v>
      </c>
      <c r="F16" s="43">
        <v>100</v>
      </c>
      <c r="G16" s="43">
        <v>620</v>
      </c>
      <c r="H16" s="45">
        <f t="shared" si="4"/>
        <v>0</v>
      </c>
      <c r="I16" s="45" t="e">
        <f>D16-'дисп. мес+возр'!#REF!</f>
        <v>#REF!</v>
      </c>
      <c r="J16" s="45" t="e">
        <f>E16-'проф осм по мес.'!#REF!</f>
        <v>#REF!</v>
      </c>
      <c r="K16" s="45" t="e">
        <f>F16-'проф осм по мес.'!#REF!</f>
        <v>#REF!</v>
      </c>
      <c r="L16" s="45" t="e">
        <f>G16-'Диспансерное набл. по мес. общ.'!#REF!</f>
        <v>#REF!</v>
      </c>
      <c r="M16" s="5"/>
      <c r="N16" s="11">
        <v>9</v>
      </c>
      <c r="O16" s="18" t="s">
        <v>31</v>
      </c>
      <c r="P16" s="42">
        <f t="shared" si="0"/>
        <v>3147</v>
      </c>
      <c r="Q16" s="43">
        <f t="shared" si="1"/>
        <v>1978</v>
      </c>
      <c r="R16" s="43">
        <f t="shared" si="2"/>
        <v>549</v>
      </c>
      <c r="S16" s="43">
        <v>100</v>
      </c>
      <c r="T16" s="43">
        <v>620</v>
      </c>
      <c r="U16" s="59">
        <v>0.009685672514619883</v>
      </c>
      <c r="V16" s="5">
        <f t="shared" si="3"/>
        <v>599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</row>
    <row r="17" spans="1:79" ht="18.75">
      <c r="A17" s="11">
        <v>10</v>
      </c>
      <c r="B17" s="18" t="s">
        <v>32</v>
      </c>
      <c r="C17" s="42">
        <v>7179</v>
      </c>
      <c r="D17" s="43">
        <v>3551</v>
      </c>
      <c r="E17" s="43">
        <v>2278</v>
      </c>
      <c r="F17" s="43">
        <v>1350</v>
      </c>
      <c r="G17" s="43">
        <v>1350</v>
      </c>
      <c r="H17" s="45">
        <f t="shared" si="4"/>
        <v>0</v>
      </c>
      <c r="I17" s="45" t="e">
        <f>D17-'дисп. мес+возр'!#REF!</f>
        <v>#REF!</v>
      </c>
      <c r="J17" s="45" t="e">
        <f>E17-'проф осм по мес.'!#REF!</f>
        <v>#REF!</v>
      </c>
      <c r="K17" s="45" t="e">
        <f>F17-'проф осм по мес.'!#REF!</f>
        <v>#REF!</v>
      </c>
      <c r="L17" s="45" t="e">
        <f>G17-'Диспансерное набл. по мес. общ.'!#REF!</f>
        <v>#REF!</v>
      </c>
      <c r="M17" s="5"/>
      <c r="N17" s="11">
        <v>10</v>
      </c>
      <c r="O17" s="18" t="s">
        <v>32</v>
      </c>
      <c r="P17" s="42">
        <f t="shared" si="0"/>
        <v>8828</v>
      </c>
      <c r="Q17" s="43">
        <f t="shared" si="1"/>
        <v>5072</v>
      </c>
      <c r="R17" s="43">
        <f t="shared" si="2"/>
        <v>2406</v>
      </c>
      <c r="S17" s="43">
        <v>1350</v>
      </c>
      <c r="T17" s="43">
        <v>1350</v>
      </c>
      <c r="U17" s="59">
        <v>0.02549342105263158</v>
      </c>
      <c r="V17" s="5">
        <f t="shared" si="3"/>
        <v>1576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</row>
    <row r="18" spans="1:79" ht="18.75">
      <c r="A18" s="11">
        <v>11</v>
      </c>
      <c r="B18" s="18" t="s">
        <v>33</v>
      </c>
      <c r="C18" s="42">
        <v>2500</v>
      </c>
      <c r="D18" s="43">
        <v>1200</v>
      </c>
      <c r="E18" s="43">
        <v>650</v>
      </c>
      <c r="F18" s="43">
        <v>100</v>
      </c>
      <c r="G18" s="43">
        <v>650</v>
      </c>
      <c r="H18" s="45">
        <f t="shared" si="4"/>
        <v>0</v>
      </c>
      <c r="I18" s="45" t="e">
        <f>D18-'дисп. мес+возр'!#REF!</f>
        <v>#REF!</v>
      </c>
      <c r="J18" s="45" t="e">
        <f>E18-'проф осм по мес.'!#REF!</f>
        <v>#REF!</v>
      </c>
      <c r="K18" s="45" t="e">
        <f>F18-'проф осм по мес.'!#REF!</f>
        <v>#REF!</v>
      </c>
      <c r="L18" s="45" t="e">
        <f>G18-'Диспансерное набл. по мес. общ.'!#REF!</f>
        <v>#REF!</v>
      </c>
      <c r="M18" s="5"/>
      <c r="N18" s="11">
        <v>11</v>
      </c>
      <c r="O18" s="18" t="s">
        <v>33</v>
      </c>
      <c r="P18" s="42">
        <f t="shared" si="0"/>
        <v>3261</v>
      </c>
      <c r="Q18" s="43">
        <f t="shared" si="1"/>
        <v>1902</v>
      </c>
      <c r="R18" s="43">
        <f t="shared" si="2"/>
        <v>709</v>
      </c>
      <c r="S18" s="43">
        <v>100</v>
      </c>
      <c r="T18" s="43">
        <v>650</v>
      </c>
      <c r="U18" s="59">
        <v>0.011776402812587024</v>
      </c>
      <c r="V18" s="5">
        <f t="shared" si="3"/>
        <v>728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</row>
    <row r="19" spans="1:79" ht="31.5">
      <c r="A19" s="11">
        <v>12</v>
      </c>
      <c r="B19" s="18" t="s">
        <v>34</v>
      </c>
      <c r="C19" s="42">
        <v>3020</v>
      </c>
      <c r="D19" s="43">
        <v>1170</v>
      </c>
      <c r="E19" s="43">
        <v>720</v>
      </c>
      <c r="F19" s="43">
        <v>90</v>
      </c>
      <c r="G19" s="43">
        <v>1130</v>
      </c>
      <c r="H19" s="45">
        <f t="shared" si="4"/>
        <v>0</v>
      </c>
      <c r="I19" s="45" t="e">
        <f>D19-'дисп. мес+возр'!#REF!</f>
        <v>#REF!</v>
      </c>
      <c r="J19" s="45" t="e">
        <f>E19-'проф осм по мес.'!#REF!</f>
        <v>#REF!</v>
      </c>
      <c r="K19" s="45" t="e">
        <f>F19-'проф осм по мес.'!#REF!</f>
        <v>#REF!</v>
      </c>
      <c r="L19" s="45" t="e">
        <f>G19-'Диспансерное набл. по мес. общ.'!#REF!</f>
        <v>#REF!</v>
      </c>
      <c r="M19" s="5"/>
      <c r="N19" s="11">
        <v>12</v>
      </c>
      <c r="O19" s="18" t="s">
        <v>34</v>
      </c>
      <c r="P19" s="42">
        <f t="shared" si="0"/>
        <v>3570</v>
      </c>
      <c r="Q19" s="43">
        <f t="shared" si="1"/>
        <v>1677</v>
      </c>
      <c r="R19" s="43">
        <f t="shared" si="2"/>
        <v>763</v>
      </c>
      <c r="S19" s="43">
        <v>90</v>
      </c>
      <c r="T19" s="43">
        <v>1130</v>
      </c>
      <c r="U19" s="59">
        <v>0.008493455861876914</v>
      </c>
      <c r="V19" s="5">
        <f t="shared" si="3"/>
        <v>525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1:79" ht="31.5">
      <c r="A20" s="11">
        <v>13</v>
      </c>
      <c r="B20" s="18" t="s">
        <v>35</v>
      </c>
      <c r="C20" s="42">
        <v>6500</v>
      </c>
      <c r="D20" s="43">
        <v>2800</v>
      </c>
      <c r="E20" s="43">
        <v>1500</v>
      </c>
      <c r="F20" s="43">
        <v>50</v>
      </c>
      <c r="G20" s="43">
        <v>2200</v>
      </c>
      <c r="H20" s="45">
        <f t="shared" si="4"/>
        <v>0</v>
      </c>
      <c r="I20" s="45" t="e">
        <f>D20-'дисп. мес+возр'!#REF!</f>
        <v>#REF!</v>
      </c>
      <c r="J20" s="45" t="e">
        <f>E20-'проф осм по мес.'!#REF!</f>
        <v>#REF!</v>
      </c>
      <c r="K20" s="45" t="e">
        <f>F20-'проф осм по мес.'!#REF!</f>
        <v>#REF!</v>
      </c>
      <c r="L20" s="45" t="e">
        <f>G20-'Диспансерное набл. по мес. общ.'!#REF!</f>
        <v>#REF!</v>
      </c>
      <c r="M20" s="5"/>
      <c r="N20" s="11">
        <v>13</v>
      </c>
      <c r="O20" s="18" t="s">
        <v>35</v>
      </c>
      <c r="P20" s="42">
        <f t="shared" si="0"/>
        <v>8148</v>
      </c>
      <c r="Q20" s="43">
        <f t="shared" si="1"/>
        <v>4320</v>
      </c>
      <c r="R20" s="43">
        <f t="shared" si="2"/>
        <v>1628</v>
      </c>
      <c r="S20" s="43">
        <v>50</v>
      </c>
      <c r="T20" s="43">
        <v>2200</v>
      </c>
      <c r="U20" s="59">
        <v>0.025476016429963798</v>
      </c>
      <c r="V20" s="5">
        <f t="shared" si="3"/>
        <v>1575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</row>
    <row r="21" spans="1:79" ht="31.5">
      <c r="A21" s="11">
        <v>14</v>
      </c>
      <c r="B21" s="18" t="s">
        <v>36</v>
      </c>
      <c r="C21" s="42">
        <f>D21+E21+G21</f>
        <v>6817</v>
      </c>
      <c r="D21" s="43">
        <v>2984</v>
      </c>
      <c r="E21" s="43">
        <v>2456</v>
      </c>
      <c r="F21" s="43">
        <v>354</v>
      </c>
      <c r="G21" s="43">
        <v>1377</v>
      </c>
      <c r="H21" s="45">
        <f t="shared" si="4"/>
        <v>0</v>
      </c>
      <c r="I21" s="45" t="e">
        <f>D21-'дисп. мес+возр'!#REF!</f>
        <v>#REF!</v>
      </c>
      <c r="J21" s="45" t="e">
        <f>E21-'проф осм по мес.'!#REF!</f>
        <v>#REF!</v>
      </c>
      <c r="K21" s="45" t="e">
        <f>F21-'проф осм по мес.'!#REF!</f>
        <v>#REF!</v>
      </c>
      <c r="L21" s="45" t="e">
        <f>G21-'Диспансерное набл. по мес. общ.'!#REF!</f>
        <v>#REF!</v>
      </c>
      <c r="M21" s="5"/>
      <c r="N21" s="11">
        <v>14</v>
      </c>
      <c r="O21" s="18" t="s">
        <v>36</v>
      </c>
      <c r="P21" s="42">
        <f t="shared" si="0"/>
        <v>8051</v>
      </c>
      <c r="Q21" s="43">
        <f t="shared" si="1"/>
        <v>4122</v>
      </c>
      <c r="R21" s="43">
        <f t="shared" si="2"/>
        <v>2552</v>
      </c>
      <c r="S21" s="43">
        <v>354</v>
      </c>
      <c r="T21" s="43">
        <v>1377</v>
      </c>
      <c r="U21" s="59">
        <v>0.019084168755221387</v>
      </c>
      <c r="V21" s="5">
        <f t="shared" si="3"/>
        <v>1180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</row>
    <row r="22" spans="1:79" ht="18.75">
      <c r="A22" s="11">
        <v>15</v>
      </c>
      <c r="B22" s="18" t="s">
        <v>37</v>
      </c>
      <c r="C22" s="42">
        <v>3720</v>
      </c>
      <c r="D22" s="43">
        <v>2400</v>
      </c>
      <c r="E22" s="43">
        <v>1000</v>
      </c>
      <c r="F22" s="43">
        <v>200</v>
      </c>
      <c r="G22" s="43">
        <v>320</v>
      </c>
      <c r="H22" s="45">
        <f t="shared" si="4"/>
        <v>0</v>
      </c>
      <c r="I22" s="45" t="e">
        <f>D22-'дисп. мес+возр'!#REF!</f>
        <v>#REF!</v>
      </c>
      <c r="J22" s="45" t="e">
        <f>E22-'проф осм по мес.'!#REF!</f>
        <v>#REF!</v>
      </c>
      <c r="K22" s="45" t="e">
        <f>F22-'проф осм по мес.'!#REF!</f>
        <v>#REF!</v>
      </c>
      <c r="L22" s="45" t="e">
        <f>G22-'Диспансерное набл. по мес. общ.'!#REF!</f>
        <v>#REF!</v>
      </c>
      <c r="M22" s="5"/>
      <c r="N22" s="11">
        <v>15</v>
      </c>
      <c r="O22" s="18" t="s">
        <v>37</v>
      </c>
      <c r="P22" s="42">
        <f t="shared" si="0"/>
        <v>4965</v>
      </c>
      <c r="Q22" s="43">
        <f t="shared" si="1"/>
        <v>3548</v>
      </c>
      <c r="R22" s="43">
        <f t="shared" si="2"/>
        <v>1097</v>
      </c>
      <c r="S22" s="43">
        <v>200</v>
      </c>
      <c r="T22" s="43">
        <v>320</v>
      </c>
      <c r="U22" s="59">
        <v>0.0192495126705653</v>
      </c>
      <c r="V22" s="5">
        <f t="shared" si="3"/>
        <v>1190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</row>
    <row r="23" spans="1:79" ht="31.5">
      <c r="A23" s="11">
        <v>16</v>
      </c>
      <c r="B23" s="18" t="s">
        <v>38</v>
      </c>
      <c r="C23" s="42">
        <f>D23+E23+G23</f>
        <v>15198</v>
      </c>
      <c r="D23" s="43">
        <v>8300</v>
      </c>
      <c r="E23" s="43">
        <v>2600</v>
      </c>
      <c r="F23" s="43">
        <v>418</v>
      </c>
      <c r="G23" s="43">
        <v>4298</v>
      </c>
      <c r="H23" s="45">
        <f t="shared" si="4"/>
        <v>0</v>
      </c>
      <c r="I23" s="45" t="e">
        <f>D23-'дисп. мес+возр'!#REF!</f>
        <v>#REF!</v>
      </c>
      <c r="J23" s="45" t="e">
        <f>E23-'проф осм по мес.'!#REF!</f>
        <v>#REF!</v>
      </c>
      <c r="K23" s="45" t="e">
        <f>F23-'проф осм по мес.'!#REF!</f>
        <v>#REF!</v>
      </c>
      <c r="L23" s="45" t="e">
        <f>G23-'Диспансерное набл. по мес. общ.'!#REF!</f>
        <v>#REF!</v>
      </c>
      <c r="M23" s="5"/>
      <c r="N23" s="11">
        <v>16</v>
      </c>
      <c r="O23" s="18" t="s">
        <v>38</v>
      </c>
      <c r="P23" s="42">
        <f t="shared" si="0"/>
        <v>18445</v>
      </c>
      <c r="Q23" s="43">
        <f t="shared" si="1"/>
        <v>11294</v>
      </c>
      <c r="R23" s="43">
        <f t="shared" si="2"/>
        <v>2853</v>
      </c>
      <c r="S23" s="43">
        <v>418</v>
      </c>
      <c r="T23" s="43">
        <v>4298</v>
      </c>
      <c r="U23" s="59">
        <v>0.05019493177387914</v>
      </c>
      <c r="V23" s="5">
        <f t="shared" si="3"/>
        <v>3103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</row>
    <row r="24" spans="1:79" ht="31.5">
      <c r="A24" s="11">
        <v>17</v>
      </c>
      <c r="B24" s="18" t="s">
        <v>39</v>
      </c>
      <c r="C24" s="42">
        <v>6263</v>
      </c>
      <c r="D24" s="43">
        <v>2898</v>
      </c>
      <c r="E24" s="43">
        <v>1000</v>
      </c>
      <c r="F24" s="43">
        <v>746</v>
      </c>
      <c r="G24" s="43">
        <v>2365</v>
      </c>
      <c r="H24" s="45">
        <f t="shared" si="4"/>
        <v>0</v>
      </c>
      <c r="I24" s="45" t="e">
        <f>D24-'дисп. мес+возр'!#REF!</f>
        <v>#REF!</v>
      </c>
      <c r="J24" s="45" t="e">
        <f>E24-'проф осм по мес.'!#REF!</f>
        <v>#REF!</v>
      </c>
      <c r="K24" s="45" t="e">
        <f>F24-'проф осм по мес.'!#REF!</f>
        <v>#REF!</v>
      </c>
      <c r="L24" s="45" t="e">
        <f>G24-'Диспансерное набл. по мес. общ.'!#REF!</f>
        <v>#REF!</v>
      </c>
      <c r="M24" s="5"/>
      <c r="N24" s="11">
        <v>17</v>
      </c>
      <c r="O24" s="18" t="s">
        <v>39</v>
      </c>
      <c r="P24" s="42">
        <f t="shared" si="0"/>
        <v>7298</v>
      </c>
      <c r="Q24" s="43">
        <f t="shared" si="1"/>
        <v>3852</v>
      </c>
      <c r="R24" s="43">
        <f t="shared" si="2"/>
        <v>1081</v>
      </c>
      <c r="S24" s="43">
        <v>746</v>
      </c>
      <c r="T24" s="43">
        <v>2365</v>
      </c>
      <c r="U24" s="59">
        <v>0.01598832149818992</v>
      </c>
      <c r="V24" s="5">
        <f t="shared" si="3"/>
        <v>989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</row>
    <row r="25" spans="1:79" ht="31.5">
      <c r="A25" s="11">
        <v>18</v>
      </c>
      <c r="B25" s="18" t="s">
        <v>40</v>
      </c>
      <c r="C25" s="42">
        <f>'[1]проф мероприятия'!C8</f>
        <v>1716</v>
      </c>
      <c r="D25" s="43">
        <f>'[1]проф мероприятия'!D8</f>
        <v>750</v>
      </c>
      <c r="E25" s="43">
        <f>'[1]проф осм по мес.'!C7</f>
        <v>650</v>
      </c>
      <c r="F25" s="43">
        <f>'[1]проф осм по мес.'!Q7</f>
        <v>145</v>
      </c>
      <c r="G25" s="43">
        <f>'[1]Диспансерное набл. по мес. общ.'!C7</f>
        <v>316</v>
      </c>
      <c r="H25" s="45">
        <f t="shared" si="4"/>
        <v>0</v>
      </c>
      <c r="I25" s="45" t="e">
        <f>D25-'дисп. мес+возр'!#REF!</f>
        <v>#REF!</v>
      </c>
      <c r="J25" s="45" t="e">
        <f>E25-'проф осм по мес.'!#REF!</f>
        <v>#REF!</v>
      </c>
      <c r="K25" s="45" t="e">
        <f>F25-'проф осм по мес.'!#REF!</f>
        <v>#REF!</v>
      </c>
      <c r="L25" s="45" t="e">
        <f>G25-'Диспансерное набл. по мес. общ.'!#REF!</f>
        <v>#REF!</v>
      </c>
      <c r="M25" s="5"/>
      <c r="N25" s="11">
        <v>18</v>
      </c>
      <c r="O25" s="18" t="s">
        <v>40</v>
      </c>
      <c r="P25" s="42">
        <f t="shared" si="0"/>
        <v>2272</v>
      </c>
      <c r="Q25" s="43">
        <f t="shared" si="1"/>
        <v>1263</v>
      </c>
      <c r="R25" s="43">
        <f t="shared" si="2"/>
        <v>693</v>
      </c>
      <c r="S25" s="43">
        <v>145</v>
      </c>
      <c r="T25" s="43">
        <v>316</v>
      </c>
      <c r="U25" s="59">
        <v>0.008593532442216653</v>
      </c>
      <c r="V25" s="5">
        <f t="shared" si="3"/>
        <v>531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</row>
    <row r="26" spans="1:71" ht="31.5">
      <c r="A26" s="11">
        <v>19</v>
      </c>
      <c r="B26" s="18" t="s">
        <v>41</v>
      </c>
      <c r="C26" s="52">
        <f>D26+E26+G26</f>
        <v>3150</v>
      </c>
      <c r="D26" s="53">
        <v>1700</v>
      </c>
      <c r="E26" s="53">
        <v>650</v>
      </c>
      <c r="F26" s="53">
        <v>25</v>
      </c>
      <c r="G26" s="53">
        <v>800</v>
      </c>
      <c r="H26" s="45">
        <f t="shared" si="4"/>
        <v>0</v>
      </c>
      <c r="I26" s="45" t="e">
        <f>D26-'дисп. мес+возр'!#REF!</f>
        <v>#REF!</v>
      </c>
      <c r="J26" s="45" t="e">
        <f>E26-'проф осм по мес.'!#REF!</f>
        <v>#REF!</v>
      </c>
      <c r="K26" s="45" t="e">
        <f>F26-'проф осм по мес.'!#REF!</f>
        <v>#REF!</v>
      </c>
      <c r="L26" s="45" t="e">
        <f>G26-'Диспансерное набл. по мес. общ.'!#REF!</f>
        <v>#REF!</v>
      </c>
      <c r="M26" s="5"/>
      <c r="N26" s="11">
        <v>19</v>
      </c>
      <c r="O26" s="18" t="s">
        <v>41</v>
      </c>
      <c r="P26" s="42">
        <f t="shared" si="0"/>
        <v>4109</v>
      </c>
      <c r="Q26" s="43">
        <f t="shared" si="1"/>
        <v>2584</v>
      </c>
      <c r="R26" s="43">
        <f t="shared" si="2"/>
        <v>725</v>
      </c>
      <c r="S26" s="53">
        <v>25</v>
      </c>
      <c r="T26" s="53">
        <v>800</v>
      </c>
      <c r="U26" s="59">
        <v>0.014826562935115566</v>
      </c>
      <c r="V26" s="5">
        <f t="shared" si="3"/>
        <v>917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</row>
    <row r="27" spans="1:79" ht="31.5">
      <c r="A27" s="11">
        <v>20</v>
      </c>
      <c r="B27" s="18" t="s">
        <v>42</v>
      </c>
      <c r="C27" s="42">
        <f>D27+E27+G27</f>
        <v>4116</v>
      </c>
      <c r="D27" s="43">
        <v>2500</v>
      </c>
      <c r="E27" s="43">
        <v>1121</v>
      </c>
      <c r="F27" s="43">
        <v>495</v>
      </c>
      <c r="G27" s="43">
        <v>495</v>
      </c>
      <c r="H27" s="45">
        <f t="shared" si="4"/>
        <v>0</v>
      </c>
      <c r="I27" s="45" t="e">
        <f>D27-'дисп. мес+возр'!#REF!</f>
        <v>#REF!</v>
      </c>
      <c r="J27" s="45" t="e">
        <f>E27-'проф осм по мес.'!#REF!</f>
        <v>#REF!</v>
      </c>
      <c r="K27" s="45" t="e">
        <f>F27-'проф осм по мес.'!#REF!</f>
        <v>#REF!</v>
      </c>
      <c r="L27" s="45" t="e">
        <f>G27-'Диспансерное набл. по мес. общ.'!#REF!</f>
        <v>#REF!</v>
      </c>
      <c r="M27" s="5"/>
      <c r="N27" s="11">
        <v>20</v>
      </c>
      <c r="O27" s="18" t="s">
        <v>42</v>
      </c>
      <c r="P27" s="42">
        <f t="shared" si="0"/>
        <v>5386</v>
      </c>
      <c r="Q27" s="43">
        <f t="shared" si="1"/>
        <v>3671</v>
      </c>
      <c r="R27" s="43">
        <f t="shared" si="2"/>
        <v>1220</v>
      </c>
      <c r="S27" s="43">
        <v>495</v>
      </c>
      <c r="T27" s="43">
        <v>495</v>
      </c>
      <c r="U27" s="59">
        <v>0.019638941102756893</v>
      </c>
      <c r="V27" s="5">
        <f t="shared" si="3"/>
        <v>1214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</row>
    <row r="28" spans="1:79" ht="31.5">
      <c r="A28" s="11">
        <v>21</v>
      </c>
      <c r="B28" s="18" t="s">
        <v>43</v>
      </c>
      <c r="C28" s="42">
        <v>2400</v>
      </c>
      <c r="D28" s="43">
        <v>800</v>
      </c>
      <c r="E28" s="43">
        <v>1000</v>
      </c>
      <c r="F28" s="43">
        <v>200</v>
      </c>
      <c r="G28" s="43">
        <v>600</v>
      </c>
      <c r="H28" s="45">
        <f t="shared" si="4"/>
        <v>0</v>
      </c>
      <c r="I28" s="45" t="e">
        <f>D28-'дисп. мес+возр'!#REF!</f>
        <v>#REF!</v>
      </c>
      <c r="J28" s="45" t="e">
        <f>E28-'проф осм по мес.'!#REF!</f>
        <v>#REF!</v>
      </c>
      <c r="K28" s="45" t="e">
        <f>F28-'проф осм по мес.'!#REF!</f>
        <v>#REF!</v>
      </c>
      <c r="L28" s="45" t="e">
        <f>G28-'Диспансерное набл. по мес. общ.'!#REF!</f>
        <v>#REF!</v>
      </c>
      <c r="M28" s="5"/>
      <c r="N28" s="11">
        <v>21</v>
      </c>
      <c r="O28" s="18" t="s">
        <v>43</v>
      </c>
      <c r="P28" s="42">
        <f t="shared" si="0"/>
        <v>3110</v>
      </c>
      <c r="Q28" s="43">
        <f t="shared" si="1"/>
        <v>1455</v>
      </c>
      <c r="R28" s="43">
        <f t="shared" si="2"/>
        <v>1055</v>
      </c>
      <c r="S28" s="43">
        <v>200</v>
      </c>
      <c r="T28" s="43">
        <v>600</v>
      </c>
      <c r="U28" s="59">
        <v>0.010973614592035644</v>
      </c>
      <c r="V28" s="5">
        <f t="shared" si="3"/>
        <v>678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</row>
    <row r="29" spans="1:79" ht="31.5">
      <c r="A29" s="11">
        <v>22</v>
      </c>
      <c r="B29" s="18" t="s">
        <v>44</v>
      </c>
      <c r="C29" s="54">
        <f>D29+E29+G29</f>
        <v>4358</v>
      </c>
      <c r="D29" s="55">
        <v>2300</v>
      </c>
      <c r="E29" s="55">
        <v>1200</v>
      </c>
      <c r="F29" s="55">
        <v>36</v>
      </c>
      <c r="G29" s="55">
        <v>858</v>
      </c>
      <c r="H29" s="45">
        <f t="shared" si="4"/>
        <v>0</v>
      </c>
      <c r="I29" s="45">
        <f>D29-'дисп. мес+возр'!C9</f>
        <v>-1380</v>
      </c>
      <c r="J29" s="45">
        <f>E29-'проф осм по мес.'!C7</f>
        <v>-150</v>
      </c>
      <c r="K29" s="45">
        <f>F29-'проф осм по мес.'!Q7</f>
        <v>-14</v>
      </c>
      <c r="L29" s="45">
        <f>G29-'Диспансерное набл. по мес. общ.'!C7</f>
        <v>-172</v>
      </c>
      <c r="M29" s="5"/>
      <c r="N29" s="11">
        <v>22</v>
      </c>
      <c r="O29" s="18" t="s">
        <v>44</v>
      </c>
      <c r="P29" s="42">
        <f t="shared" si="0"/>
        <v>5336</v>
      </c>
      <c r="Q29" s="43">
        <f t="shared" si="1"/>
        <v>3202</v>
      </c>
      <c r="R29" s="43">
        <f t="shared" si="2"/>
        <v>1276</v>
      </c>
      <c r="S29" s="55">
        <v>36</v>
      </c>
      <c r="T29" s="55">
        <v>858</v>
      </c>
      <c r="U29" s="59">
        <v>0.015126792676134782</v>
      </c>
      <c r="V29" s="5">
        <f t="shared" si="3"/>
        <v>935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</row>
    <row r="30" spans="1:79" ht="141.75">
      <c r="A30" s="11">
        <v>23</v>
      </c>
      <c r="B30" s="18" t="s">
        <v>56</v>
      </c>
      <c r="C30" s="42">
        <v>803</v>
      </c>
      <c r="D30" s="43">
        <v>313</v>
      </c>
      <c r="E30" s="43">
        <v>190</v>
      </c>
      <c r="F30" s="43">
        <v>90</v>
      </c>
      <c r="G30" s="43">
        <v>300</v>
      </c>
      <c r="H30" s="45">
        <f t="shared" si="4"/>
        <v>0</v>
      </c>
      <c r="I30" s="45" t="e">
        <f>D30-'дисп. мес+возр'!#REF!</f>
        <v>#REF!</v>
      </c>
      <c r="J30" s="45" t="e">
        <f>E30-'проф осм по мес.'!#REF!</f>
        <v>#REF!</v>
      </c>
      <c r="K30" s="45" t="e">
        <f>F30-'проф осм по мес.'!#REF!</f>
        <v>#REF!</v>
      </c>
      <c r="L30" s="45" t="e">
        <f>G30-'Диспансерное набл. по мес. общ.'!#REF!</f>
        <v>#REF!</v>
      </c>
      <c r="M30" s="5"/>
      <c r="N30" s="11">
        <v>23</v>
      </c>
      <c r="O30" s="18" t="s">
        <v>56</v>
      </c>
      <c r="P30" s="42">
        <f t="shared" si="0"/>
        <v>1256</v>
      </c>
      <c r="Q30" s="43">
        <f t="shared" si="1"/>
        <v>731</v>
      </c>
      <c r="R30" s="43">
        <f t="shared" si="2"/>
        <v>225</v>
      </c>
      <c r="S30" s="43">
        <v>90</v>
      </c>
      <c r="T30" s="43">
        <v>300</v>
      </c>
      <c r="U30" s="59">
        <v>0.007009711779448621</v>
      </c>
      <c r="V30" s="5">
        <f t="shared" si="3"/>
        <v>433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</row>
    <row r="31" spans="1:79" ht="31.5">
      <c r="A31" s="11">
        <v>24</v>
      </c>
      <c r="B31" s="18" t="s">
        <v>45</v>
      </c>
      <c r="C31" s="54">
        <v>1281</v>
      </c>
      <c r="D31" s="55">
        <v>575</v>
      </c>
      <c r="E31" s="55">
        <v>500</v>
      </c>
      <c r="F31" s="55"/>
      <c r="G31" s="55">
        <v>206</v>
      </c>
      <c r="H31" s="45">
        <f t="shared" si="4"/>
        <v>0</v>
      </c>
      <c r="I31" s="45" t="e">
        <f>D31-'дисп. мес+возр'!#REF!</f>
        <v>#REF!</v>
      </c>
      <c r="J31" s="45" t="e">
        <f>E31-'проф осм по мес.'!#REF!</f>
        <v>#REF!</v>
      </c>
      <c r="K31" s="45" t="e">
        <f>F31-'проф осм по мес.'!#REF!</f>
        <v>#REF!</v>
      </c>
      <c r="L31" s="45" t="e">
        <f>G31-'Диспансерное набл. по мес. общ.'!#REF!</f>
        <v>#REF!</v>
      </c>
      <c r="M31" s="5"/>
      <c r="N31" s="11">
        <v>24</v>
      </c>
      <c r="O31" s="18" t="s">
        <v>45</v>
      </c>
      <c r="P31" s="42">
        <f t="shared" si="0"/>
        <v>1764</v>
      </c>
      <c r="Q31" s="43">
        <f t="shared" si="1"/>
        <v>1020</v>
      </c>
      <c r="R31" s="43">
        <f t="shared" si="2"/>
        <v>538</v>
      </c>
      <c r="S31" s="55"/>
      <c r="T31" s="55">
        <v>206</v>
      </c>
      <c r="U31" s="59">
        <v>0.007462231968810916</v>
      </c>
      <c r="V31" s="5">
        <f t="shared" si="3"/>
        <v>461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</row>
    <row r="32" spans="1:79" ht="18.75">
      <c r="A32" s="11">
        <v>25</v>
      </c>
      <c r="B32" s="18" t="s">
        <v>46</v>
      </c>
      <c r="C32" s="42">
        <f>D32+E32+G32</f>
        <v>5419</v>
      </c>
      <c r="D32" s="43">
        <v>2929</v>
      </c>
      <c r="E32" s="43">
        <v>1490</v>
      </c>
      <c r="F32" s="43">
        <v>780</v>
      </c>
      <c r="G32" s="43">
        <v>1000</v>
      </c>
      <c r="H32" s="45">
        <f t="shared" si="4"/>
        <v>0</v>
      </c>
      <c r="I32" s="45" t="e">
        <f>D32-'дисп. мес+возр'!#REF!</f>
        <v>#REF!</v>
      </c>
      <c r="J32" s="45" t="e">
        <f>E32-'проф осм по мес.'!#REF!</f>
        <v>#REF!</v>
      </c>
      <c r="K32" s="45" t="e">
        <f>F32-'проф осм по мес.'!#REF!</f>
        <v>#REF!</v>
      </c>
      <c r="L32" s="45" t="e">
        <f>G32-'Диспансерное набл. по мес. общ.'!#REF!</f>
        <v>#REF!</v>
      </c>
      <c r="M32" s="5"/>
      <c r="N32" s="11">
        <v>25</v>
      </c>
      <c r="O32" s="18" t="s">
        <v>46</v>
      </c>
      <c r="P32" s="42">
        <f t="shared" si="0"/>
        <v>8323</v>
      </c>
      <c r="Q32" s="43">
        <f t="shared" si="1"/>
        <v>5607</v>
      </c>
      <c r="R32" s="43">
        <f t="shared" si="2"/>
        <v>1716</v>
      </c>
      <c r="S32" s="43">
        <v>780</v>
      </c>
      <c r="T32" s="43">
        <v>1000</v>
      </c>
      <c r="U32" s="59">
        <v>0.044899575327206905</v>
      </c>
      <c r="V32" s="5">
        <f t="shared" si="3"/>
        <v>2776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</row>
    <row r="33" spans="1:79" ht="63">
      <c r="A33" s="11">
        <v>26</v>
      </c>
      <c r="B33" s="18" t="s">
        <v>47</v>
      </c>
      <c r="C33" s="42">
        <v>1586</v>
      </c>
      <c r="D33" s="43">
        <v>638</v>
      </c>
      <c r="E33" s="43">
        <v>348</v>
      </c>
      <c r="F33" s="43">
        <v>200</v>
      </c>
      <c r="G33" s="43">
        <v>600</v>
      </c>
      <c r="H33" s="45">
        <f t="shared" si="4"/>
        <v>0</v>
      </c>
      <c r="I33" s="45" t="e">
        <f>D33-'дисп. мес+возр'!#REF!</f>
        <v>#REF!</v>
      </c>
      <c r="J33" s="45" t="e">
        <f>E33-'проф осм по мес.'!#REF!</f>
        <v>#REF!</v>
      </c>
      <c r="K33" s="45" t="e">
        <f>F33-'проф осм по мес.'!#REF!</f>
        <v>#REF!</v>
      </c>
      <c r="L33" s="45" t="e">
        <f>G33-'Диспансерное набл. по мес. общ.'!#REF!</f>
        <v>#REF!</v>
      </c>
      <c r="M33" s="5"/>
      <c r="N33" s="11">
        <v>26</v>
      </c>
      <c r="O33" s="18" t="s">
        <v>47</v>
      </c>
      <c r="P33" s="42">
        <f t="shared" si="0"/>
        <v>2250</v>
      </c>
      <c r="Q33" s="43">
        <f t="shared" si="1"/>
        <v>1250</v>
      </c>
      <c r="R33" s="43">
        <f t="shared" si="2"/>
        <v>400</v>
      </c>
      <c r="S33" s="43">
        <v>200</v>
      </c>
      <c r="T33" s="43">
        <v>600</v>
      </c>
      <c r="U33" s="59">
        <v>0.010253498329156225</v>
      </c>
      <c r="V33" s="5">
        <f t="shared" si="3"/>
        <v>634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</row>
    <row r="34" spans="1:79" ht="18.75">
      <c r="A34" s="20"/>
      <c r="B34" s="21" t="s">
        <v>50</v>
      </c>
      <c r="C34" s="42">
        <f>SUM(C8:C33)</f>
        <v>209860</v>
      </c>
      <c r="D34" s="20">
        <f>SUM(D8:D33)</f>
        <v>105682</v>
      </c>
      <c r="E34" s="20">
        <f>SUM(E8:E33)</f>
        <v>56792</v>
      </c>
      <c r="F34" s="20">
        <f>SUM(F8:F33)</f>
        <v>12647</v>
      </c>
      <c r="G34" s="20">
        <f>SUM(G8:G33)</f>
        <v>47386</v>
      </c>
      <c r="H34" s="45">
        <f>C34-D34-E34-G34</f>
        <v>0</v>
      </c>
      <c r="I34" s="45" t="e">
        <f>D34-'дисп. мес+возр'!#REF!</f>
        <v>#REF!</v>
      </c>
      <c r="J34" s="45" t="e">
        <f>E34-'проф осм по мес.'!#REF!</f>
        <v>#REF!</v>
      </c>
      <c r="K34" s="45" t="e">
        <f>F34-'проф осм по мес.'!#REF!</f>
        <v>#REF!</v>
      </c>
      <c r="L34" s="45" t="e">
        <f>G34-'Диспансерное набл. по мес. общ.'!#REF!</f>
        <v>#REF!</v>
      </c>
      <c r="M34" s="5"/>
      <c r="N34" s="20"/>
      <c r="O34" s="21" t="s">
        <v>50</v>
      </c>
      <c r="P34" s="42">
        <f>SUM(P8:P33)</f>
        <v>274542</v>
      </c>
      <c r="Q34" s="20">
        <f>SUM(Q8:Q33)</f>
        <v>165328</v>
      </c>
      <c r="R34" s="20">
        <f>SUM(R8:R33)</f>
        <v>61828</v>
      </c>
      <c r="S34" s="20">
        <f>SUM(S8:S33)</f>
        <v>12647</v>
      </c>
      <c r="T34" s="20">
        <f>SUM(T8:T33)</f>
        <v>47386</v>
      </c>
      <c r="U34" s="1"/>
      <c r="V34" s="5">
        <f>SUM(V8:V33)</f>
        <v>61827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</row>
    <row r="35" spans="1:75" ht="18.75">
      <c r="A35" s="12"/>
      <c r="B35" s="22" t="s">
        <v>69</v>
      </c>
      <c r="C35" s="5"/>
      <c r="D35" s="58">
        <f>1108+1432</f>
        <v>2540</v>
      </c>
      <c r="E35" s="58">
        <v>95203</v>
      </c>
      <c r="F35" s="12"/>
      <c r="G35" s="12"/>
      <c r="H35" s="45"/>
      <c r="I35" s="45"/>
      <c r="J35" s="45"/>
      <c r="K35" s="45"/>
      <c r="L35" s="45"/>
      <c r="M35" s="5"/>
      <c r="N35" s="5"/>
      <c r="O35" s="5"/>
      <c r="P35" s="5"/>
      <c r="Q35" s="58">
        <f>1108+1432</f>
        <v>2540</v>
      </c>
      <c r="R35" s="58">
        <v>95203</v>
      </c>
      <c r="S35" s="5"/>
      <c r="T35" s="5"/>
      <c r="U35" s="1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5" ht="18.75">
      <c r="A36" s="12"/>
      <c r="B36" s="22" t="s">
        <v>70</v>
      </c>
      <c r="C36" s="5"/>
      <c r="D36" s="58">
        <f>D35</f>
        <v>2540</v>
      </c>
      <c r="E36" s="58">
        <f>ROUND((E35*F36),0)</f>
        <v>111784</v>
      </c>
      <c r="F36" s="60">
        <v>1.17416082084308</v>
      </c>
      <c r="G36" s="12"/>
      <c r="H36" s="45"/>
      <c r="I36" s="45"/>
      <c r="J36" s="45"/>
      <c r="K36" s="45"/>
      <c r="L36" s="45"/>
      <c r="M36" s="5"/>
      <c r="N36" s="5"/>
      <c r="O36" s="5"/>
      <c r="P36" s="5"/>
      <c r="Q36" s="58">
        <f>Q35</f>
        <v>2540</v>
      </c>
      <c r="R36" s="58">
        <f>ROUND((R35*S36),0)</f>
        <v>111784</v>
      </c>
      <c r="S36" s="60">
        <v>1.17416082084308</v>
      </c>
      <c r="T36" s="5"/>
      <c r="U36" s="1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1:80" ht="18.75">
      <c r="A37" s="12"/>
      <c r="B37" s="61" t="s">
        <v>17</v>
      </c>
      <c r="C37" s="62"/>
      <c r="D37" s="63">
        <f>D34+D36</f>
        <v>108222</v>
      </c>
      <c r="E37" s="63">
        <f>E34+E36</f>
        <v>168576</v>
      </c>
      <c r="F37" s="50"/>
      <c r="G37" s="50"/>
      <c r="H37" s="45"/>
      <c r="I37" s="45"/>
      <c r="J37" s="45"/>
      <c r="K37" s="45"/>
      <c r="L37" s="45"/>
      <c r="M37" s="5"/>
      <c r="N37" s="5"/>
      <c r="O37" s="5"/>
      <c r="P37" s="5"/>
      <c r="Q37" s="63">
        <f>Q34+Q36</f>
        <v>167868</v>
      </c>
      <c r="R37" s="63">
        <f>R34+R36</f>
        <v>173612</v>
      </c>
      <c r="S37" s="5"/>
      <c r="T37" s="5"/>
      <c r="U37" s="1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</row>
    <row r="38" spans="1:80" ht="18.75">
      <c r="A38" s="12"/>
      <c r="B38" s="64" t="s">
        <v>67</v>
      </c>
      <c r="C38" s="62"/>
      <c r="D38" s="63">
        <f>0.263*638280</f>
        <v>167867.64</v>
      </c>
      <c r="E38" s="63">
        <f>0.272*638280</f>
        <v>173612.16</v>
      </c>
      <c r="F38" s="5"/>
      <c r="G38" s="5"/>
      <c r="H38" s="45"/>
      <c r="I38" s="45"/>
      <c r="J38" s="45"/>
      <c r="K38" s="45"/>
      <c r="L38" s="45"/>
      <c r="M38" s="5"/>
      <c r="N38" s="5"/>
      <c r="O38" s="5"/>
      <c r="P38" s="5"/>
      <c r="Q38" s="63">
        <f>0.263*638280</f>
        <v>167867.64</v>
      </c>
      <c r="R38" s="63">
        <f>0.272*638280</f>
        <v>173612.16</v>
      </c>
      <c r="S38" s="5"/>
      <c r="T38" s="5"/>
      <c r="U38" s="1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</row>
    <row r="39" spans="1:80" ht="18.75">
      <c r="A39" s="12"/>
      <c r="B39" s="22" t="s">
        <v>68</v>
      </c>
      <c r="C39" s="5"/>
      <c r="D39" s="1">
        <f>D38-D37</f>
        <v>59645.640000000014</v>
      </c>
      <c r="E39" s="1">
        <f>E38-E37</f>
        <v>5036.1600000000035</v>
      </c>
      <c r="F39" s="5"/>
      <c r="G39" s="5"/>
      <c r="H39" s="45"/>
      <c r="I39" s="45"/>
      <c r="J39" s="45"/>
      <c r="K39" s="45"/>
      <c r="L39" s="45"/>
      <c r="M39" s="5"/>
      <c r="N39" s="5"/>
      <c r="O39" s="5"/>
      <c r="P39" s="5"/>
      <c r="Q39" s="1">
        <f>Q38-Q37</f>
        <v>-0.35999999998603016</v>
      </c>
      <c r="R39" s="1">
        <f>R38-R37</f>
        <v>0.16000000000349246</v>
      </c>
      <c r="S39" s="5"/>
      <c r="T39" s="5"/>
      <c r="U39" s="1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</row>
    <row r="40" spans="2:84" ht="18.75">
      <c r="B40" s="5"/>
      <c r="C40" s="5"/>
      <c r="D40" s="5"/>
      <c r="E40" s="5"/>
      <c r="F40" s="5"/>
      <c r="G40" s="5"/>
      <c r="H40" s="45"/>
      <c r="I40" s="45"/>
      <c r="J40" s="45"/>
      <c r="K40" s="45"/>
      <c r="L40" s="45"/>
      <c r="M40" s="5"/>
      <c r="N40" s="5"/>
      <c r="O40" s="5"/>
      <c r="P40" s="5"/>
      <c r="Q40" s="5"/>
      <c r="R40" s="5"/>
      <c r="S40" s="5"/>
      <c r="T40" s="5"/>
      <c r="U40" s="1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</row>
    <row r="41" spans="2:84" ht="18.75">
      <c r="B41" s="5"/>
      <c r="C41" s="5"/>
      <c r="D41" s="5"/>
      <c r="E41" s="5"/>
      <c r="F41" s="5"/>
      <c r="G41" s="5"/>
      <c r="H41" s="45"/>
      <c r="I41" s="45"/>
      <c r="J41" s="45"/>
      <c r="K41" s="45"/>
      <c r="L41" s="45"/>
      <c r="M41" s="5"/>
      <c r="N41" s="5"/>
      <c r="O41" s="5"/>
      <c r="P41" s="5"/>
      <c r="Q41" s="5"/>
      <c r="R41" s="5"/>
      <c r="S41" s="5"/>
      <c r="T41" s="5"/>
      <c r="U41" s="1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</row>
    <row r="42" spans="2:84" ht="18.75">
      <c r="B42" s="5"/>
      <c r="C42" s="5"/>
      <c r="D42" s="5"/>
      <c r="E42" s="5"/>
      <c r="F42" s="5"/>
      <c r="G42" s="5"/>
      <c r="H42" s="45"/>
      <c r="I42" s="45"/>
      <c r="J42" s="45"/>
      <c r="K42" s="45"/>
      <c r="L42" s="45"/>
      <c r="M42" s="5"/>
      <c r="N42" s="5"/>
      <c r="O42" s="5"/>
      <c r="P42" s="5"/>
      <c r="Q42" s="5"/>
      <c r="R42" s="5"/>
      <c r="S42" s="5"/>
      <c r="T42" s="5"/>
      <c r="U42" s="1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</row>
    <row r="43" spans="2:84" ht="18.75">
      <c r="B43" s="5"/>
      <c r="C43" s="5"/>
      <c r="D43" s="5"/>
      <c r="E43" s="5"/>
      <c r="F43" s="5"/>
      <c r="G43" s="5"/>
      <c r="H43" s="45"/>
      <c r="I43" s="45"/>
      <c r="J43" s="45"/>
      <c r="K43" s="45"/>
      <c r="L43" s="45"/>
      <c r="M43" s="5"/>
      <c r="N43" s="5"/>
      <c r="O43" s="5"/>
      <c r="P43" s="5"/>
      <c r="Q43" s="5"/>
      <c r="R43" s="5"/>
      <c r="S43" s="5"/>
      <c r="T43" s="5"/>
      <c r="U43" s="1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</row>
    <row r="44" spans="2:84" ht="18.75">
      <c r="B44" s="5"/>
      <c r="C44" s="5"/>
      <c r="D44" s="5"/>
      <c r="E44" s="5"/>
      <c r="F44" s="5"/>
      <c r="G44" s="5"/>
      <c r="H44" s="45"/>
      <c r="I44" s="45"/>
      <c r="J44" s="45"/>
      <c r="K44" s="45"/>
      <c r="L44" s="45"/>
      <c r="M44" s="5"/>
      <c r="N44" s="5"/>
      <c r="O44" s="5"/>
      <c r="P44" s="5"/>
      <c r="Q44" s="5"/>
      <c r="R44" s="5"/>
      <c r="S44" s="5"/>
      <c r="T44" s="5"/>
      <c r="U44" s="1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</row>
    <row r="45" spans="2:84" ht="18.75">
      <c r="B45" s="5"/>
      <c r="C45" s="5"/>
      <c r="D45" s="5"/>
      <c r="E45" s="5"/>
      <c r="F45" s="5"/>
      <c r="G45" s="5"/>
      <c r="H45" s="45"/>
      <c r="I45" s="45"/>
      <c r="J45" s="45"/>
      <c r="K45" s="45"/>
      <c r="L45" s="45"/>
      <c r="M45" s="5"/>
      <c r="N45" s="5"/>
      <c r="O45" s="5"/>
      <c r="P45" s="5"/>
      <c r="Q45" s="5"/>
      <c r="R45" s="5"/>
      <c r="S45" s="5"/>
      <c r="T45" s="5"/>
      <c r="U45" s="1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</row>
    <row r="46" spans="2:84" ht="18.75">
      <c r="B46" s="5"/>
      <c r="C46" s="5"/>
      <c r="D46" s="5"/>
      <c r="E46" s="5"/>
      <c r="F46" s="5"/>
      <c r="G46" s="5"/>
      <c r="H46" s="45"/>
      <c r="I46" s="45"/>
      <c r="J46" s="45"/>
      <c r="K46" s="45"/>
      <c r="L46" s="45"/>
      <c r="M46" s="5"/>
      <c r="N46" s="5"/>
      <c r="O46" s="5"/>
      <c r="P46" s="5"/>
      <c r="Q46" s="5"/>
      <c r="R46" s="5"/>
      <c r="S46" s="5"/>
      <c r="T46" s="5"/>
      <c r="U46" s="1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</row>
    <row r="47" spans="2:84" ht="18.75">
      <c r="B47" s="5"/>
      <c r="C47" s="5"/>
      <c r="D47" s="5"/>
      <c r="E47" s="5"/>
      <c r="F47" s="5"/>
      <c r="G47" s="5"/>
      <c r="H47" s="45"/>
      <c r="I47" s="45"/>
      <c r="J47" s="45"/>
      <c r="K47" s="45"/>
      <c r="L47" s="45"/>
      <c r="M47" s="5"/>
      <c r="N47" s="5"/>
      <c r="O47" s="5"/>
      <c r="P47" s="5"/>
      <c r="Q47" s="5"/>
      <c r="R47" s="5"/>
      <c r="S47" s="5"/>
      <c r="T47" s="5"/>
      <c r="U47" s="1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</row>
    <row r="48" spans="2:84" ht="18.75">
      <c r="B48" s="5"/>
      <c r="C48" s="5"/>
      <c r="D48" s="5"/>
      <c r="E48" s="5"/>
      <c r="F48" s="5"/>
      <c r="G48" s="5"/>
      <c r="H48" s="45"/>
      <c r="I48" s="45"/>
      <c r="J48" s="45"/>
      <c r="K48" s="45"/>
      <c r="L48" s="45"/>
      <c r="M48" s="5"/>
      <c r="N48" s="5"/>
      <c r="O48" s="5"/>
      <c r="P48" s="5"/>
      <c r="Q48" s="5"/>
      <c r="R48" s="5"/>
      <c r="S48" s="5"/>
      <c r="T48" s="5"/>
      <c r="U48" s="1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</row>
    <row r="49" spans="2:84" ht="18.75">
      <c r="B49" s="5"/>
      <c r="C49" s="5"/>
      <c r="D49" s="5"/>
      <c r="E49" s="5"/>
      <c r="F49" s="5"/>
      <c r="G49" s="5"/>
      <c r="H49" s="45"/>
      <c r="I49" s="45"/>
      <c r="J49" s="45"/>
      <c r="K49" s="45"/>
      <c r="L49" s="45"/>
      <c r="M49" s="5"/>
      <c r="N49" s="5"/>
      <c r="O49" s="5"/>
      <c r="P49" s="5"/>
      <c r="Q49" s="5"/>
      <c r="R49" s="5"/>
      <c r="S49" s="5"/>
      <c r="T49" s="5"/>
      <c r="U49" s="1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</row>
    <row r="50" spans="2:84" ht="18.75">
      <c r="B50" s="5"/>
      <c r="C50" s="5"/>
      <c r="D50" s="5"/>
      <c r="E50" s="5"/>
      <c r="F50" s="5"/>
      <c r="G50" s="5"/>
      <c r="H50" s="45"/>
      <c r="I50" s="45"/>
      <c r="J50" s="45"/>
      <c r="K50" s="45"/>
      <c r="L50" s="45"/>
      <c r="M50" s="5"/>
      <c r="N50" s="5"/>
      <c r="O50" s="5"/>
      <c r="P50" s="5"/>
      <c r="Q50" s="5"/>
      <c r="R50" s="5"/>
      <c r="S50" s="5"/>
      <c r="T50" s="5"/>
      <c r="U50" s="1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</row>
    <row r="51" spans="2:84" ht="18.75">
      <c r="B51" s="5"/>
      <c r="C51" s="5"/>
      <c r="D51" s="5"/>
      <c r="E51" s="5"/>
      <c r="F51" s="5"/>
      <c r="G51" s="5"/>
      <c r="H51" s="45"/>
      <c r="I51" s="45"/>
      <c r="J51" s="45"/>
      <c r="K51" s="45"/>
      <c r="L51" s="45"/>
      <c r="M51" s="5"/>
      <c r="N51" s="5"/>
      <c r="O51" s="5"/>
      <c r="P51" s="5"/>
      <c r="Q51" s="5"/>
      <c r="R51" s="5"/>
      <c r="S51" s="5"/>
      <c r="T51" s="5"/>
      <c r="U51" s="1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</row>
    <row r="52" spans="2:84" ht="18.75">
      <c r="B52" s="5"/>
      <c r="C52" s="5"/>
      <c r="D52" s="5"/>
      <c r="E52" s="5"/>
      <c r="F52" s="5"/>
      <c r="G52" s="5"/>
      <c r="H52" s="45"/>
      <c r="I52" s="45"/>
      <c r="J52" s="45"/>
      <c r="K52" s="45"/>
      <c r="L52" s="45"/>
      <c r="M52" s="5"/>
      <c r="N52" s="5"/>
      <c r="O52" s="5"/>
      <c r="P52" s="5"/>
      <c r="Q52" s="5"/>
      <c r="R52" s="5"/>
      <c r="S52" s="5"/>
      <c r="T52" s="5"/>
      <c r="U52" s="1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</row>
    <row r="53" spans="2:84" ht="18.75">
      <c r="B53" s="5"/>
      <c r="C53" s="5"/>
      <c r="D53" s="5"/>
      <c r="E53" s="5"/>
      <c r="F53" s="5"/>
      <c r="G53" s="5"/>
      <c r="H53" s="45"/>
      <c r="I53" s="45"/>
      <c r="J53" s="45"/>
      <c r="K53" s="45"/>
      <c r="L53" s="45"/>
      <c r="M53" s="5"/>
      <c r="N53" s="5"/>
      <c r="O53" s="5"/>
      <c r="P53" s="5"/>
      <c r="Q53" s="5"/>
      <c r="R53" s="5"/>
      <c r="S53" s="5"/>
      <c r="T53" s="5"/>
      <c r="U53" s="1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</row>
    <row r="54" spans="2:84" ht="18.75">
      <c r="B54" s="5"/>
      <c r="C54" s="5"/>
      <c r="D54" s="5"/>
      <c r="E54" s="5"/>
      <c r="F54" s="5"/>
      <c r="G54" s="5"/>
      <c r="H54" s="45"/>
      <c r="I54" s="45"/>
      <c r="J54" s="45"/>
      <c r="K54" s="45"/>
      <c r="L54" s="45"/>
      <c r="M54" s="5"/>
      <c r="N54" s="5"/>
      <c r="O54" s="5"/>
      <c r="P54" s="5"/>
      <c r="Q54" s="5"/>
      <c r="R54" s="5"/>
      <c r="S54" s="5"/>
      <c r="T54" s="5"/>
      <c r="U54" s="1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</row>
    <row r="55" spans="2:84" ht="18.75">
      <c r="B55" s="5"/>
      <c r="C55" s="5"/>
      <c r="D55" s="5"/>
      <c r="E55" s="5"/>
      <c r="F55" s="5"/>
      <c r="G55" s="5"/>
      <c r="H55" s="45"/>
      <c r="I55" s="45"/>
      <c r="J55" s="45"/>
      <c r="K55" s="45"/>
      <c r="L55" s="45"/>
      <c r="M55" s="5"/>
      <c r="N55" s="5"/>
      <c r="O55" s="5"/>
      <c r="P55" s="5"/>
      <c r="Q55" s="5"/>
      <c r="R55" s="5"/>
      <c r="S55" s="5"/>
      <c r="T55" s="5"/>
      <c r="U55" s="1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</row>
    <row r="56" spans="2:84" ht="18.75">
      <c r="B56" s="5"/>
      <c r="C56" s="5"/>
      <c r="D56" s="5"/>
      <c r="E56" s="5"/>
      <c r="F56" s="5"/>
      <c r="G56" s="5"/>
      <c r="H56" s="45"/>
      <c r="I56" s="45"/>
      <c r="J56" s="45"/>
      <c r="K56" s="45"/>
      <c r="L56" s="45"/>
      <c r="M56" s="5"/>
      <c r="N56" s="5"/>
      <c r="O56" s="5"/>
      <c r="P56" s="5"/>
      <c r="Q56" s="5"/>
      <c r="R56" s="5"/>
      <c r="S56" s="5"/>
      <c r="T56" s="5"/>
      <c r="U56" s="1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</row>
    <row r="57" spans="2:84" ht="18.75">
      <c r="B57" s="5"/>
      <c r="C57" s="5"/>
      <c r="D57" s="5"/>
      <c r="E57" s="5"/>
      <c r="F57" s="5"/>
      <c r="G57" s="5"/>
      <c r="H57" s="45"/>
      <c r="I57" s="45"/>
      <c r="J57" s="45"/>
      <c r="K57" s="45"/>
      <c r="L57" s="45"/>
      <c r="M57" s="5"/>
      <c r="N57" s="5"/>
      <c r="O57" s="5"/>
      <c r="P57" s="5"/>
      <c r="Q57" s="5"/>
      <c r="R57" s="5"/>
      <c r="S57" s="5"/>
      <c r="T57" s="5"/>
      <c r="U57" s="1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</row>
    <row r="58" spans="2:84" ht="18.75">
      <c r="B58" s="5"/>
      <c r="C58" s="5"/>
      <c r="D58" s="5"/>
      <c r="E58" s="5"/>
      <c r="F58" s="5"/>
      <c r="G58" s="5"/>
      <c r="H58" s="45"/>
      <c r="I58" s="45"/>
      <c r="J58" s="45"/>
      <c r="K58" s="45"/>
      <c r="L58" s="45"/>
      <c r="M58" s="5"/>
      <c r="N58" s="5"/>
      <c r="O58" s="5"/>
      <c r="P58" s="5"/>
      <c r="Q58" s="5"/>
      <c r="R58" s="5"/>
      <c r="S58" s="5"/>
      <c r="T58" s="5"/>
      <c r="U58" s="1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</row>
    <row r="59" spans="2:84" ht="18.75">
      <c r="B59" s="5"/>
      <c r="C59" s="5"/>
      <c r="D59" s="5"/>
      <c r="E59" s="5"/>
      <c r="F59" s="5"/>
      <c r="G59" s="5"/>
      <c r="H59" s="45"/>
      <c r="I59" s="45"/>
      <c r="J59" s="45"/>
      <c r="K59" s="45"/>
      <c r="L59" s="45"/>
      <c r="M59" s="5"/>
      <c r="N59" s="5"/>
      <c r="O59" s="5"/>
      <c r="P59" s="5"/>
      <c r="Q59" s="5"/>
      <c r="R59" s="5"/>
      <c r="S59" s="5"/>
      <c r="T59" s="5"/>
      <c r="U59" s="1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</row>
    <row r="60" spans="2:84" ht="18.75">
      <c r="B60" s="5"/>
      <c r="C60" s="5"/>
      <c r="D60" s="5"/>
      <c r="E60" s="5"/>
      <c r="F60" s="5"/>
      <c r="G60" s="5"/>
      <c r="H60" s="45"/>
      <c r="I60" s="45"/>
      <c r="J60" s="45"/>
      <c r="K60" s="45"/>
      <c r="L60" s="45"/>
      <c r="M60" s="5"/>
      <c r="N60" s="5"/>
      <c r="O60" s="5"/>
      <c r="P60" s="5"/>
      <c r="Q60" s="5"/>
      <c r="R60" s="5"/>
      <c r="S60" s="5"/>
      <c r="T60" s="5"/>
      <c r="U60" s="1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</row>
    <row r="61" spans="2:84" ht="18.75">
      <c r="B61" s="5"/>
      <c r="C61" s="5"/>
      <c r="D61" s="5"/>
      <c r="E61" s="5"/>
      <c r="F61" s="5"/>
      <c r="G61" s="5"/>
      <c r="H61" s="45"/>
      <c r="I61" s="45"/>
      <c r="J61" s="45"/>
      <c r="K61" s="45"/>
      <c r="L61" s="45"/>
      <c r="M61" s="5"/>
      <c r="N61" s="5"/>
      <c r="O61" s="5"/>
      <c r="P61" s="5"/>
      <c r="Q61" s="5"/>
      <c r="R61" s="5"/>
      <c r="S61" s="5"/>
      <c r="T61" s="5"/>
      <c r="U61" s="1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</row>
    <row r="62" spans="2:84" ht="18.75">
      <c r="B62" s="5"/>
      <c r="C62" s="5"/>
      <c r="D62" s="5"/>
      <c r="E62" s="5"/>
      <c r="F62" s="5"/>
      <c r="G62" s="5"/>
      <c r="H62" s="45"/>
      <c r="I62" s="45"/>
      <c r="J62" s="45"/>
      <c r="K62" s="45"/>
      <c r="L62" s="45"/>
      <c r="M62" s="5"/>
      <c r="N62" s="5"/>
      <c r="O62" s="5"/>
      <c r="P62" s="5"/>
      <c r="Q62" s="5"/>
      <c r="R62" s="5"/>
      <c r="S62" s="5"/>
      <c r="T62" s="5"/>
      <c r="U62" s="1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</row>
    <row r="63" spans="2:84" ht="18.75">
      <c r="B63" s="5"/>
      <c r="C63" s="5"/>
      <c r="D63" s="5"/>
      <c r="E63" s="5"/>
      <c r="F63" s="5"/>
      <c r="G63" s="5"/>
      <c r="H63" s="45"/>
      <c r="I63" s="45"/>
      <c r="J63" s="45"/>
      <c r="K63" s="45"/>
      <c r="L63" s="45"/>
      <c r="M63" s="5"/>
      <c r="N63" s="5"/>
      <c r="O63" s="5"/>
      <c r="P63" s="5"/>
      <c r="Q63" s="5"/>
      <c r="R63" s="5"/>
      <c r="S63" s="5"/>
      <c r="T63" s="5"/>
      <c r="U63" s="1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</row>
    <row r="64" spans="2:84" ht="18.75">
      <c r="B64" s="5"/>
      <c r="C64" s="5"/>
      <c r="D64" s="5"/>
      <c r="E64" s="5"/>
      <c r="F64" s="5"/>
      <c r="G64" s="5"/>
      <c r="H64" s="45"/>
      <c r="I64" s="45"/>
      <c r="J64" s="45"/>
      <c r="K64" s="45"/>
      <c r="L64" s="45"/>
      <c r="M64" s="5"/>
      <c r="N64" s="5"/>
      <c r="O64" s="5"/>
      <c r="P64" s="5"/>
      <c r="Q64" s="5"/>
      <c r="R64" s="5"/>
      <c r="S64" s="5"/>
      <c r="T64" s="5"/>
      <c r="U64" s="1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</row>
    <row r="65" spans="2:84" ht="18.75">
      <c r="B65" s="5"/>
      <c r="C65" s="5"/>
      <c r="D65" s="5"/>
      <c r="E65" s="5"/>
      <c r="F65" s="5"/>
      <c r="G65" s="5"/>
      <c r="H65" s="45"/>
      <c r="I65" s="45"/>
      <c r="J65" s="45"/>
      <c r="K65" s="45"/>
      <c r="L65" s="45"/>
      <c r="M65" s="5"/>
      <c r="N65" s="5"/>
      <c r="O65" s="5"/>
      <c r="P65" s="5"/>
      <c r="Q65" s="5"/>
      <c r="R65" s="5"/>
      <c r="S65" s="5"/>
      <c r="T65" s="5"/>
      <c r="U65" s="1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</row>
    <row r="66" spans="2:84" ht="18.75">
      <c r="B66" s="5"/>
      <c r="C66" s="5"/>
      <c r="D66" s="5"/>
      <c r="E66" s="5"/>
      <c r="F66" s="5"/>
      <c r="G66" s="5"/>
      <c r="H66" s="45"/>
      <c r="I66" s="45"/>
      <c r="J66" s="45"/>
      <c r="K66" s="45"/>
      <c r="L66" s="45"/>
      <c r="M66" s="5"/>
      <c r="N66" s="5"/>
      <c r="O66" s="5"/>
      <c r="P66" s="5"/>
      <c r="Q66" s="5"/>
      <c r="R66" s="5"/>
      <c r="S66" s="5"/>
      <c r="T66" s="5"/>
      <c r="U66" s="1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</row>
    <row r="67" spans="2:84" ht="18.75">
      <c r="B67" s="5"/>
      <c r="C67" s="5"/>
      <c r="D67" s="5"/>
      <c r="E67" s="5"/>
      <c r="F67" s="5"/>
      <c r="G67" s="5"/>
      <c r="H67" s="45"/>
      <c r="I67" s="45"/>
      <c r="J67" s="45"/>
      <c r="K67" s="45"/>
      <c r="L67" s="45"/>
      <c r="M67" s="5"/>
      <c r="N67" s="5"/>
      <c r="O67" s="5"/>
      <c r="P67" s="5"/>
      <c r="Q67" s="5"/>
      <c r="R67" s="5"/>
      <c r="S67" s="5"/>
      <c r="T67" s="5"/>
      <c r="U67" s="1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</row>
    <row r="68" spans="2:84" ht="18.75">
      <c r="B68" s="5"/>
      <c r="C68" s="5"/>
      <c r="D68" s="5"/>
      <c r="E68" s="5"/>
      <c r="F68" s="5"/>
      <c r="G68" s="5"/>
      <c r="H68" s="45"/>
      <c r="I68" s="45"/>
      <c r="J68" s="45"/>
      <c r="K68" s="45"/>
      <c r="L68" s="45"/>
      <c r="M68" s="5"/>
      <c r="N68" s="5"/>
      <c r="O68" s="5"/>
      <c r="P68" s="5"/>
      <c r="Q68" s="5"/>
      <c r="R68" s="5"/>
      <c r="S68" s="5"/>
      <c r="T68" s="5"/>
      <c r="U68" s="1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</row>
    <row r="69" spans="2:84" ht="18.75">
      <c r="B69" s="5"/>
      <c r="C69" s="5"/>
      <c r="D69" s="5"/>
      <c r="E69" s="5"/>
      <c r="F69" s="5"/>
      <c r="G69" s="5"/>
      <c r="H69" s="45"/>
      <c r="I69" s="45"/>
      <c r="J69" s="45"/>
      <c r="K69" s="45"/>
      <c r="L69" s="45"/>
      <c r="M69" s="5"/>
      <c r="N69" s="5"/>
      <c r="O69" s="5"/>
      <c r="P69" s="5"/>
      <c r="Q69" s="5"/>
      <c r="R69" s="5"/>
      <c r="S69" s="5"/>
      <c r="T69" s="5"/>
      <c r="U69" s="1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</row>
    <row r="70" spans="2:84" ht="18.75">
      <c r="B70" s="5"/>
      <c r="C70" s="5"/>
      <c r="D70" s="5"/>
      <c r="E70" s="5"/>
      <c r="F70" s="5"/>
      <c r="G70" s="5"/>
      <c r="H70" s="45"/>
      <c r="I70" s="45"/>
      <c r="J70" s="45"/>
      <c r="K70" s="45"/>
      <c r="L70" s="45"/>
      <c r="M70" s="5"/>
      <c r="N70" s="5"/>
      <c r="O70" s="5"/>
      <c r="P70" s="5"/>
      <c r="Q70" s="5"/>
      <c r="R70" s="5"/>
      <c r="S70" s="5"/>
      <c r="T70" s="5"/>
      <c r="U70" s="1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</row>
    <row r="71" spans="2:84" ht="18.75">
      <c r="B71" s="5"/>
      <c r="C71" s="5"/>
      <c r="D71" s="5"/>
      <c r="E71" s="5"/>
      <c r="F71" s="5"/>
      <c r="G71" s="5"/>
      <c r="H71" s="45"/>
      <c r="I71" s="45"/>
      <c r="J71" s="45"/>
      <c r="K71" s="45"/>
      <c r="L71" s="45"/>
      <c r="M71" s="5"/>
      <c r="N71" s="5"/>
      <c r="O71" s="5"/>
      <c r="P71" s="5"/>
      <c r="Q71" s="5"/>
      <c r="R71" s="5"/>
      <c r="S71" s="5"/>
      <c r="T71" s="5"/>
      <c r="U71" s="1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</row>
    <row r="72" spans="2:84" ht="18.75">
      <c r="B72" s="5"/>
      <c r="C72" s="5"/>
      <c r="D72" s="5"/>
      <c r="E72" s="5"/>
      <c r="F72" s="5"/>
      <c r="G72" s="5"/>
      <c r="H72" s="45"/>
      <c r="I72" s="45"/>
      <c r="J72" s="45"/>
      <c r="K72" s="45"/>
      <c r="L72" s="45"/>
      <c r="M72" s="5"/>
      <c r="N72" s="5"/>
      <c r="O72" s="5"/>
      <c r="P72" s="5"/>
      <c r="Q72" s="5"/>
      <c r="R72" s="5"/>
      <c r="S72" s="5"/>
      <c r="T72" s="5"/>
      <c r="U72" s="1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</row>
    <row r="73" spans="2:84" ht="18.75">
      <c r="B73" s="5"/>
      <c r="C73" s="5"/>
      <c r="D73" s="5"/>
      <c r="E73" s="5"/>
      <c r="F73" s="5"/>
      <c r="G73" s="5"/>
      <c r="H73" s="45"/>
      <c r="I73" s="45"/>
      <c r="J73" s="45"/>
      <c r="K73" s="45"/>
      <c r="L73" s="45"/>
      <c r="M73" s="5"/>
      <c r="N73" s="5"/>
      <c r="O73" s="5"/>
      <c r="P73" s="5"/>
      <c r="Q73" s="5"/>
      <c r="R73" s="5"/>
      <c r="S73" s="5"/>
      <c r="T73" s="5"/>
      <c r="U73" s="1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</row>
    <row r="74" spans="2:84" ht="18.75">
      <c r="B74" s="5"/>
      <c r="C74" s="5"/>
      <c r="D74" s="5"/>
      <c r="E74" s="5"/>
      <c r="F74" s="5"/>
      <c r="G74" s="5"/>
      <c r="H74" s="45"/>
      <c r="I74" s="45"/>
      <c r="J74" s="45"/>
      <c r="K74" s="45"/>
      <c r="L74" s="45"/>
      <c r="M74" s="5"/>
      <c r="N74" s="5"/>
      <c r="O74" s="5"/>
      <c r="P74" s="5"/>
      <c r="Q74" s="5"/>
      <c r="R74" s="5"/>
      <c r="S74" s="5"/>
      <c r="T74" s="5"/>
      <c r="U74" s="1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</row>
    <row r="75" spans="2:84" ht="18.75">
      <c r="B75" s="5"/>
      <c r="C75" s="5"/>
      <c r="D75" s="5"/>
      <c r="E75" s="5"/>
      <c r="F75" s="5"/>
      <c r="G75" s="5"/>
      <c r="H75" s="45"/>
      <c r="I75" s="45"/>
      <c r="J75" s="45"/>
      <c r="K75" s="45"/>
      <c r="L75" s="45"/>
      <c r="M75" s="5"/>
      <c r="N75" s="5"/>
      <c r="O75" s="5"/>
      <c r="P75" s="5"/>
      <c r="Q75" s="5"/>
      <c r="R75" s="5"/>
      <c r="S75" s="5"/>
      <c r="T75" s="5"/>
      <c r="U75" s="1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</row>
    <row r="76" spans="2:84" ht="18.75">
      <c r="B76" s="5"/>
      <c r="C76" s="5"/>
      <c r="D76" s="5"/>
      <c r="E76" s="5"/>
      <c r="F76" s="5"/>
      <c r="G76" s="5"/>
      <c r="H76" s="45"/>
      <c r="I76" s="45"/>
      <c r="J76" s="45"/>
      <c r="K76" s="45"/>
      <c r="L76" s="45"/>
      <c r="M76" s="5"/>
      <c r="N76" s="5"/>
      <c r="O76" s="5"/>
      <c r="P76" s="5"/>
      <c r="Q76" s="5"/>
      <c r="R76" s="5"/>
      <c r="S76" s="5"/>
      <c r="T76" s="5"/>
      <c r="U76" s="1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</row>
    <row r="77" spans="2:84" ht="18.75">
      <c r="B77" s="5"/>
      <c r="C77" s="5"/>
      <c r="D77" s="5"/>
      <c r="E77" s="5"/>
      <c r="F77" s="5"/>
      <c r="G77" s="5"/>
      <c r="H77" s="45"/>
      <c r="I77" s="45"/>
      <c r="J77" s="45"/>
      <c r="K77" s="45"/>
      <c r="L77" s="45"/>
      <c r="M77" s="5"/>
      <c r="N77" s="5"/>
      <c r="O77" s="5"/>
      <c r="P77" s="5"/>
      <c r="Q77" s="5"/>
      <c r="R77" s="5"/>
      <c r="S77" s="5"/>
      <c r="T77" s="5"/>
      <c r="U77" s="1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</row>
    <row r="78" spans="2:84" ht="18.75">
      <c r="B78" s="5"/>
      <c r="C78" s="5"/>
      <c r="D78" s="5"/>
      <c r="E78" s="5"/>
      <c r="F78" s="5"/>
      <c r="G78" s="5"/>
      <c r="H78" s="45"/>
      <c r="I78" s="45"/>
      <c r="J78" s="45"/>
      <c r="K78" s="45"/>
      <c r="L78" s="45"/>
      <c r="M78" s="5"/>
      <c r="N78" s="5"/>
      <c r="O78" s="5"/>
      <c r="P78" s="5"/>
      <c r="Q78" s="5"/>
      <c r="R78" s="5"/>
      <c r="S78" s="5"/>
      <c r="T78" s="5"/>
      <c r="U78" s="1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</row>
    <row r="79" spans="2:84" ht="18.75">
      <c r="B79" s="5"/>
      <c r="C79" s="5"/>
      <c r="D79" s="5"/>
      <c r="E79" s="5"/>
      <c r="F79" s="5"/>
      <c r="G79" s="5"/>
      <c r="H79" s="45"/>
      <c r="I79" s="45"/>
      <c r="J79" s="45"/>
      <c r="K79" s="45"/>
      <c r="L79" s="45"/>
      <c r="M79" s="5"/>
      <c r="N79" s="5"/>
      <c r="O79" s="5"/>
      <c r="P79" s="5"/>
      <c r="Q79" s="5"/>
      <c r="R79" s="5"/>
      <c r="S79" s="5"/>
      <c r="T79" s="5"/>
      <c r="U79" s="1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</row>
    <row r="80" spans="2:84" ht="18.75">
      <c r="B80" s="5"/>
      <c r="C80" s="5"/>
      <c r="D80" s="5"/>
      <c r="E80" s="5"/>
      <c r="F80" s="5"/>
      <c r="G80" s="5"/>
      <c r="H80" s="45"/>
      <c r="I80" s="45"/>
      <c r="J80" s="45"/>
      <c r="K80" s="45"/>
      <c r="L80" s="45"/>
      <c r="M80" s="5"/>
      <c r="N80" s="5"/>
      <c r="O80" s="5"/>
      <c r="P80" s="5"/>
      <c r="Q80" s="5"/>
      <c r="R80" s="5"/>
      <c r="S80" s="5"/>
      <c r="T80" s="5"/>
      <c r="U80" s="1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</row>
    <row r="81" spans="2:84" ht="18.75">
      <c r="B81" s="5"/>
      <c r="C81" s="5"/>
      <c r="D81" s="5"/>
      <c r="E81" s="5"/>
      <c r="F81" s="5"/>
      <c r="G81" s="5"/>
      <c r="H81" s="45"/>
      <c r="I81" s="45"/>
      <c r="J81" s="45"/>
      <c r="K81" s="45"/>
      <c r="L81" s="45"/>
      <c r="M81" s="5"/>
      <c r="N81" s="5"/>
      <c r="O81" s="5"/>
      <c r="P81" s="5"/>
      <c r="Q81" s="5"/>
      <c r="R81" s="5"/>
      <c r="S81" s="5"/>
      <c r="T81" s="5"/>
      <c r="U81" s="1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</row>
    <row r="82" spans="2:84" ht="18.75">
      <c r="B82" s="5"/>
      <c r="C82" s="5"/>
      <c r="D82" s="5"/>
      <c r="E82" s="5"/>
      <c r="F82" s="5"/>
      <c r="G82" s="5"/>
      <c r="H82" s="45"/>
      <c r="I82" s="45"/>
      <c r="J82" s="45"/>
      <c r="K82" s="45"/>
      <c r="L82" s="45"/>
      <c r="M82" s="5"/>
      <c r="N82" s="5"/>
      <c r="O82" s="5"/>
      <c r="P82" s="5"/>
      <c r="Q82" s="5"/>
      <c r="R82" s="5"/>
      <c r="S82" s="5"/>
      <c r="T82" s="5"/>
      <c r="U82" s="1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</row>
    <row r="83" spans="2:84" ht="18.75">
      <c r="B83" s="5"/>
      <c r="C83" s="5"/>
      <c r="D83" s="5"/>
      <c r="E83" s="5"/>
      <c r="F83" s="5"/>
      <c r="G83" s="5"/>
      <c r="H83" s="45"/>
      <c r="I83" s="45"/>
      <c r="J83" s="45"/>
      <c r="K83" s="45"/>
      <c r="L83" s="45"/>
      <c r="M83" s="5"/>
      <c r="N83" s="5"/>
      <c r="O83" s="5"/>
      <c r="P83" s="5"/>
      <c r="Q83" s="5"/>
      <c r="R83" s="5"/>
      <c r="S83" s="5"/>
      <c r="T83" s="5"/>
      <c r="U83" s="1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</row>
    <row r="84" spans="2:84" ht="18.75">
      <c r="B84" s="5"/>
      <c r="C84" s="5"/>
      <c r="D84" s="5"/>
      <c r="E84" s="5"/>
      <c r="F84" s="5"/>
      <c r="G84" s="5"/>
      <c r="H84" s="45"/>
      <c r="I84" s="45"/>
      <c r="J84" s="45"/>
      <c r="K84" s="45"/>
      <c r="L84" s="45"/>
      <c r="M84" s="5"/>
      <c r="N84" s="5"/>
      <c r="O84" s="5"/>
      <c r="P84" s="5"/>
      <c r="Q84" s="5"/>
      <c r="R84" s="5"/>
      <c r="S84" s="5"/>
      <c r="T84" s="5"/>
      <c r="U84" s="1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</row>
    <row r="85" spans="2:84" ht="18.75">
      <c r="B85" s="5"/>
      <c r="C85" s="5"/>
      <c r="D85" s="5"/>
      <c r="E85" s="5"/>
      <c r="F85" s="5"/>
      <c r="G85" s="5"/>
      <c r="H85" s="45"/>
      <c r="I85" s="45"/>
      <c r="J85" s="45"/>
      <c r="K85" s="45"/>
      <c r="L85" s="45"/>
      <c r="M85" s="5"/>
      <c r="N85" s="5"/>
      <c r="O85" s="5"/>
      <c r="P85" s="5"/>
      <c r="Q85" s="5"/>
      <c r="R85" s="5"/>
      <c r="S85" s="5"/>
      <c r="T85" s="5"/>
      <c r="U85" s="1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</row>
    <row r="86" spans="2:84" ht="18.75">
      <c r="B86" s="5"/>
      <c r="C86" s="5"/>
      <c r="D86" s="5"/>
      <c r="E86" s="5"/>
      <c r="F86" s="5"/>
      <c r="G86" s="5"/>
      <c r="H86" s="45"/>
      <c r="I86" s="45"/>
      <c r="J86" s="45"/>
      <c r="K86" s="45"/>
      <c r="L86" s="45"/>
      <c r="M86" s="5"/>
      <c r="N86" s="5"/>
      <c r="O86" s="5"/>
      <c r="P86" s="5"/>
      <c r="Q86" s="5"/>
      <c r="R86" s="5"/>
      <c r="S86" s="5"/>
      <c r="T86" s="5"/>
      <c r="U86" s="1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</row>
    <row r="87" spans="2:84" ht="18.75">
      <c r="B87" s="5"/>
      <c r="C87" s="5"/>
      <c r="D87" s="5"/>
      <c r="E87" s="5"/>
      <c r="F87" s="5"/>
      <c r="G87" s="5"/>
      <c r="H87" s="45"/>
      <c r="I87" s="45"/>
      <c r="J87" s="45"/>
      <c r="K87" s="45"/>
      <c r="L87" s="45"/>
      <c r="M87" s="5"/>
      <c r="N87" s="5"/>
      <c r="O87" s="5"/>
      <c r="P87" s="5"/>
      <c r="Q87" s="5"/>
      <c r="R87" s="5"/>
      <c r="S87" s="5"/>
      <c r="T87" s="5"/>
      <c r="U87" s="1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</row>
    <row r="88" spans="2:84" ht="18.75">
      <c r="B88" s="5"/>
      <c r="C88" s="5"/>
      <c r="D88" s="5"/>
      <c r="E88" s="5"/>
      <c r="F88" s="5"/>
      <c r="G88" s="5"/>
      <c r="H88" s="45"/>
      <c r="I88" s="45"/>
      <c r="J88" s="45"/>
      <c r="K88" s="45"/>
      <c r="L88" s="45"/>
      <c r="M88" s="5"/>
      <c r="N88" s="5"/>
      <c r="O88" s="5"/>
      <c r="P88" s="5"/>
      <c r="Q88" s="5"/>
      <c r="R88" s="5"/>
      <c r="S88" s="5"/>
      <c r="T88" s="5"/>
      <c r="U88" s="1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</row>
    <row r="89" spans="2:84" ht="18.75">
      <c r="B89" s="5"/>
      <c r="C89" s="5"/>
      <c r="D89" s="5"/>
      <c r="E89" s="5"/>
      <c r="F89" s="5"/>
      <c r="G89" s="5"/>
      <c r="H89" s="45"/>
      <c r="I89" s="45"/>
      <c r="J89" s="45"/>
      <c r="K89" s="45"/>
      <c r="L89" s="45"/>
      <c r="M89" s="5"/>
      <c r="N89" s="5"/>
      <c r="O89" s="5"/>
      <c r="P89" s="5"/>
      <c r="Q89" s="5"/>
      <c r="R89" s="5"/>
      <c r="S89" s="5"/>
      <c r="T89" s="5"/>
      <c r="U89" s="1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</row>
    <row r="90" spans="2:84" ht="18.75">
      <c r="B90" s="5"/>
      <c r="C90" s="5"/>
      <c r="D90" s="5"/>
      <c r="E90" s="5"/>
      <c r="F90" s="5"/>
      <c r="G90" s="5"/>
      <c r="H90" s="45"/>
      <c r="I90" s="45"/>
      <c r="J90" s="45"/>
      <c r="K90" s="45"/>
      <c r="L90" s="45"/>
      <c r="M90" s="5"/>
      <c r="N90" s="5"/>
      <c r="O90" s="5"/>
      <c r="P90" s="5"/>
      <c r="Q90" s="5"/>
      <c r="R90" s="5"/>
      <c r="S90" s="5"/>
      <c r="T90" s="5"/>
      <c r="U90" s="1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</row>
    <row r="91" spans="2:84" ht="18.75">
      <c r="B91" s="5"/>
      <c r="C91" s="5"/>
      <c r="D91" s="5"/>
      <c r="E91" s="5"/>
      <c r="F91" s="5"/>
      <c r="G91" s="5"/>
      <c r="H91" s="45"/>
      <c r="I91" s="45"/>
      <c r="J91" s="45"/>
      <c r="K91" s="45"/>
      <c r="L91" s="45"/>
      <c r="M91" s="5"/>
      <c r="N91" s="5"/>
      <c r="O91" s="5"/>
      <c r="P91" s="5"/>
      <c r="Q91" s="5"/>
      <c r="R91" s="5"/>
      <c r="S91" s="5"/>
      <c r="T91" s="5"/>
      <c r="U91" s="1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</row>
    <row r="92" spans="2:84" ht="18.75">
      <c r="B92" s="5"/>
      <c r="C92" s="5"/>
      <c r="D92" s="5"/>
      <c r="E92" s="5"/>
      <c r="F92" s="5"/>
      <c r="G92" s="5"/>
      <c r="H92" s="45"/>
      <c r="I92" s="45"/>
      <c r="J92" s="45"/>
      <c r="K92" s="45"/>
      <c r="L92" s="45"/>
      <c r="M92" s="5"/>
      <c r="N92" s="5"/>
      <c r="O92" s="5"/>
      <c r="P92" s="5"/>
      <c r="Q92" s="5"/>
      <c r="R92" s="5"/>
      <c r="S92" s="5"/>
      <c r="T92" s="5"/>
      <c r="U92" s="1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</row>
    <row r="93" spans="2:84" ht="18.75">
      <c r="B93" s="5"/>
      <c r="C93" s="5"/>
      <c r="D93" s="5"/>
      <c r="E93" s="5"/>
      <c r="F93" s="5"/>
      <c r="G93" s="5"/>
      <c r="H93" s="45"/>
      <c r="I93" s="45"/>
      <c r="J93" s="45"/>
      <c r="K93" s="45"/>
      <c r="L93" s="45"/>
      <c r="M93" s="5"/>
      <c r="N93" s="5"/>
      <c r="O93" s="5"/>
      <c r="P93" s="5"/>
      <c r="Q93" s="5"/>
      <c r="R93" s="5"/>
      <c r="S93" s="5"/>
      <c r="T93" s="5"/>
      <c r="U93" s="1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</row>
    <row r="94" spans="2:84" ht="18.75">
      <c r="B94" s="5"/>
      <c r="C94" s="5"/>
      <c r="D94" s="5"/>
      <c r="E94" s="5"/>
      <c r="F94" s="5"/>
      <c r="G94" s="5"/>
      <c r="H94" s="45"/>
      <c r="I94" s="45"/>
      <c r="J94" s="45"/>
      <c r="K94" s="45"/>
      <c r="L94" s="45"/>
      <c r="M94" s="5"/>
      <c r="N94" s="5"/>
      <c r="O94" s="5"/>
      <c r="P94" s="5"/>
      <c r="Q94" s="5"/>
      <c r="R94" s="5"/>
      <c r="S94" s="5"/>
      <c r="T94" s="5"/>
      <c r="U94" s="1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</row>
    <row r="95" spans="2:84" ht="18.75">
      <c r="B95" s="5"/>
      <c r="C95" s="5"/>
      <c r="D95" s="5"/>
      <c r="E95" s="5"/>
      <c r="F95" s="5"/>
      <c r="G95" s="5"/>
      <c r="H95" s="45"/>
      <c r="I95" s="45"/>
      <c r="J95" s="45"/>
      <c r="K95" s="45"/>
      <c r="L95" s="45"/>
      <c r="M95" s="5"/>
      <c r="N95" s="5"/>
      <c r="O95" s="5"/>
      <c r="P95" s="5"/>
      <c r="Q95" s="5"/>
      <c r="R95" s="5"/>
      <c r="S95" s="5"/>
      <c r="T95" s="5"/>
      <c r="U95" s="1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</row>
    <row r="96" spans="2:84" ht="18.75">
      <c r="B96" s="5"/>
      <c r="C96" s="5"/>
      <c r="D96" s="5"/>
      <c r="E96" s="5"/>
      <c r="F96" s="5"/>
      <c r="G96" s="5"/>
      <c r="H96" s="45"/>
      <c r="I96" s="45"/>
      <c r="J96" s="45"/>
      <c r="K96" s="45"/>
      <c r="L96" s="45"/>
      <c r="M96" s="5"/>
      <c r="N96" s="5"/>
      <c r="O96" s="5"/>
      <c r="P96" s="5"/>
      <c r="Q96" s="5"/>
      <c r="R96" s="5"/>
      <c r="S96" s="5"/>
      <c r="T96" s="5"/>
      <c r="U96" s="1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</row>
    <row r="97" spans="2:84" ht="18.75">
      <c r="B97" s="5"/>
      <c r="C97" s="5"/>
      <c r="D97" s="5"/>
      <c r="E97" s="5"/>
      <c r="F97" s="5"/>
      <c r="G97" s="5"/>
      <c r="H97" s="45"/>
      <c r="I97" s="45"/>
      <c r="J97" s="45"/>
      <c r="K97" s="45"/>
      <c r="L97" s="45"/>
      <c r="M97" s="5"/>
      <c r="N97" s="5"/>
      <c r="O97" s="5"/>
      <c r="P97" s="5"/>
      <c r="Q97" s="5"/>
      <c r="R97" s="5"/>
      <c r="S97" s="5"/>
      <c r="T97" s="5"/>
      <c r="U97" s="1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</row>
    <row r="98" spans="2:84" ht="18.75">
      <c r="B98" s="5"/>
      <c r="C98" s="5"/>
      <c r="D98" s="5"/>
      <c r="E98" s="5"/>
      <c r="F98" s="5"/>
      <c r="G98" s="5"/>
      <c r="H98" s="45"/>
      <c r="I98" s="45"/>
      <c r="J98" s="45"/>
      <c r="K98" s="45"/>
      <c r="L98" s="45"/>
      <c r="M98" s="5"/>
      <c r="N98" s="5"/>
      <c r="O98" s="5"/>
      <c r="P98" s="5"/>
      <c r="Q98" s="5"/>
      <c r="R98" s="5"/>
      <c r="S98" s="5"/>
      <c r="T98" s="5"/>
      <c r="U98" s="1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</row>
    <row r="99" spans="2:84" ht="18.75">
      <c r="B99" s="5"/>
      <c r="C99" s="5"/>
      <c r="D99" s="5"/>
      <c r="E99" s="5"/>
      <c r="F99" s="5"/>
      <c r="G99" s="5"/>
      <c r="H99" s="45"/>
      <c r="I99" s="45"/>
      <c r="J99" s="45"/>
      <c r="K99" s="45"/>
      <c r="L99" s="45"/>
      <c r="M99" s="5"/>
      <c r="N99" s="5"/>
      <c r="O99" s="5"/>
      <c r="P99" s="5"/>
      <c r="Q99" s="5"/>
      <c r="R99" s="5"/>
      <c r="S99" s="5"/>
      <c r="T99" s="5"/>
      <c r="U99" s="1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</row>
    <row r="100" spans="2:84" ht="18.75">
      <c r="B100" s="5"/>
      <c r="C100" s="5"/>
      <c r="D100" s="5"/>
      <c r="E100" s="5"/>
      <c r="F100" s="5"/>
      <c r="G100" s="5"/>
      <c r="H100" s="45"/>
      <c r="I100" s="45"/>
      <c r="J100" s="45"/>
      <c r="K100" s="45"/>
      <c r="L100" s="45"/>
      <c r="M100" s="5"/>
      <c r="N100" s="5"/>
      <c r="O100" s="5"/>
      <c r="P100" s="5"/>
      <c r="Q100" s="5"/>
      <c r="R100" s="5"/>
      <c r="S100" s="5"/>
      <c r="T100" s="5"/>
      <c r="U100" s="1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</row>
    <row r="101" spans="2:84" ht="18.75">
      <c r="B101" s="5"/>
      <c r="C101" s="5"/>
      <c r="D101" s="5"/>
      <c r="E101" s="5"/>
      <c r="F101" s="5"/>
      <c r="G101" s="5"/>
      <c r="H101" s="45"/>
      <c r="I101" s="45"/>
      <c r="J101" s="45"/>
      <c r="K101" s="45"/>
      <c r="L101" s="45"/>
      <c r="M101" s="5"/>
      <c r="N101" s="5"/>
      <c r="O101" s="5"/>
      <c r="P101" s="5"/>
      <c r="Q101" s="5"/>
      <c r="R101" s="5"/>
      <c r="S101" s="5"/>
      <c r="T101" s="5"/>
      <c r="U101" s="1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</row>
    <row r="102" spans="2:84" ht="18.75">
      <c r="B102" s="5"/>
      <c r="C102" s="5"/>
      <c r="D102" s="5"/>
      <c r="E102" s="5"/>
      <c r="F102" s="5"/>
      <c r="G102" s="5"/>
      <c r="H102" s="45"/>
      <c r="I102" s="45"/>
      <c r="J102" s="45"/>
      <c r="K102" s="45"/>
      <c r="L102" s="45"/>
      <c r="M102" s="5"/>
      <c r="N102" s="5"/>
      <c r="O102" s="5"/>
      <c r="P102" s="5"/>
      <c r="Q102" s="5"/>
      <c r="R102" s="5"/>
      <c r="S102" s="5"/>
      <c r="T102" s="5"/>
      <c r="U102" s="1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</row>
    <row r="103" spans="2:84" ht="18.75">
      <c r="B103" s="5"/>
      <c r="C103" s="5"/>
      <c r="D103" s="5"/>
      <c r="E103" s="5"/>
      <c r="F103" s="5"/>
      <c r="G103" s="5"/>
      <c r="H103" s="45"/>
      <c r="I103" s="45"/>
      <c r="J103" s="45"/>
      <c r="K103" s="45"/>
      <c r="L103" s="45"/>
      <c r="M103" s="5"/>
      <c r="N103" s="5"/>
      <c r="O103" s="5"/>
      <c r="P103" s="5"/>
      <c r="Q103" s="5"/>
      <c r="R103" s="5"/>
      <c r="S103" s="5"/>
      <c r="T103" s="5"/>
      <c r="U103" s="1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</row>
    <row r="104" spans="2:84" ht="18.75">
      <c r="B104" s="5"/>
      <c r="C104" s="5"/>
      <c r="D104" s="5"/>
      <c r="E104" s="5"/>
      <c r="F104" s="5"/>
      <c r="G104" s="5"/>
      <c r="H104" s="45"/>
      <c r="I104" s="45"/>
      <c r="J104" s="45"/>
      <c r="K104" s="45"/>
      <c r="L104" s="45"/>
      <c r="M104" s="5"/>
      <c r="N104" s="5"/>
      <c r="O104" s="5"/>
      <c r="P104" s="5"/>
      <c r="Q104" s="5"/>
      <c r="R104" s="5"/>
      <c r="S104" s="5"/>
      <c r="T104" s="5"/>
      <c r="U104" s="1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</row>
    <row r="105" spans="2:84" ht="18.75">
      <c r="B105" s="5"/>
      <c r="C105" s="5"/>
      <c r="D105" s="5"/>
      <c r="E105" s="5"/>
      <c r="F105" s="5"/>
      <c r="G105" s="5"/>
      <c r="H105" s="45"/>
      <c r="I105" s="45"/>
      <c r="J105" s="45"/>
      <c r="K105" s="45"/>
      <c r="L105" s="45"/>
      <c r="M105" s="5"/>
      <c r="N105" s="5"/>
      <c r="O105" s="5"/>
      <c r="P105" s="5"/>
      <c r="Q105" s="5"/>
      <c r="R105" s="5"/>
      <c r="S105" s="5"/>
      <c r="T105" s="5"/>
      <c r="U105" s="1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</row>
    <row r="106" spans="2:84" ht="18.75">
      <c r="B106" s="5"/>
      <c r="C106" s="5"/>
      <c r="D106" s="5"/>
      <c r="E106" s="5"/>
      <c r="F106" s="5"/>
      <c r="G106" s="5"/>
      <c r="H106" s="45"/>
      <c r="I106" s="45"/>
      <c r="J106" s="45"/>
      <c r="K106" s="45"/>
      <c r="L106" s="45"/>
      <c r="M106" s="5"/>
      <c r="N106" s="5"/>
      <c r="O106" s="5"/>
      <c r="P106" s="5"/>
      <c r="Q106" s="5"/>
      <c r="R106" s="5"/>
      <c r="S106" s="5"/>
      <c r="T106" s="5"/>
      <c r="U106" s="1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</row>
    <row r="107" spans="2:84" ht="18.75">
      <c r="B107" s="5"/>
      <c r="C107" s="5"/>
      <c r="D107" s="5"/>
      <c r="E107" s="5"/>
      <c r="F107" s="5"/>
      <c r="G107" s="5"/>
      <c r="H107" s="45"/>
      <c r="I107" s="45"/>
      <c r="J107" s="45"/>
      <c r="K107" s="45"/>
      <c r="L107" s="45"/>
      <c r="M107" s="5"/>
      <c r="N107" s="5"/>
      <c r="O107" s="5"/>
      <c r="P107" s="5"/>
      <c r="Q107" s="5"/>
      <c r="R107" s="5"/>
      <c r="S107" s="5"/>
      <c r="T107" s="5"/>
      <c r="U107" s="1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</row>
    <row r="108" spans="2:84" ht="18.75">
      <c r="B108" s="5"/>
      <c r="C108" s="5"/>
      <c r="D108" s="5"/>
      <c r="E108" s="5"/>
      <c r="F108" s="5"/>
      <c r="G108" s="5"/>
      <c r="H108" s="45"/>
      <c r="I108" s="45"/>
      <c r="J108" s="45"/>
      <c r="K108" s="45"/>
      <c r="L108" s="45"/>
      <c r="M108" s="5"/>
      <c r="N108" s="5"/>
      <c r="O108" s="5"/>
      <c r="P108" s="5"/>
      <c r="Q108" s="5"/>
      <c r="R108" s="5"/>
      <c r="S108" s="5"/>
      <c r="T108" s="5"/>
      <c r="U108" s="1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</row>
    <row r="109" spans="2:84" ht="18.75">
      <c r="B109" s="5"/>
      <c r="C109" s="5"/>
      <c r="D109" s="5"/>
      <c r="E109" s="5"/>
      <c r="F109" s="5"/>
      <c r="G109" s="5"/>
      <c r="H109" s="45"/>
      <c r="I109" s="45"/>
      <c r="J109" s="45"/>
      <c r="K109" s="45"/>
      <c r="L109" s="45"/>
      <c r="M109" s="5"/>
      <c r="N109" s="5"/>
      <c r="O109" s="5"/>
      <c r="P109" s="5"/>
      <c r="Q109" s="5"/>
      <c r="R109" s="5"/>
      <c r="S109" s="5"/>
      <c r="T109" s="5"/>
      <c r="U109" s="1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</row>
    <row r="110" spans="2:84" ht="18.75">
      <c r="B110" s="5"/>
      <c r="C110" s="5"/>
      <c r="D110" s="5"/>
      <c r="E110" s="5"/>
      <c r="F110" s="5"/>
      <c r="G110" s="5"/>
      <c r="H110" s="45"/>
      <c r="I110" s="45"/>
      <c r="J110" s="45"/>
      <c r="K110" s="45"/>
      <c r="L110" s="45"/>
      <c r="M110" s="5"/>
      <c r="N110" s="5"/>
      <c r="O110" s="5"/>
      <c r="P110" s="5"/>
      <c r="Q110" s="5"/>
      <c r="R110" s="5"/>
      <c r="S110" s="5"/>
      <c r="T110" s="5"/>
      <c r="U110" s="1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</row>
    <row r="111" spans="2:84" ht="18.75">
      <c r="B111" s="5"/>
      <c r="C111" s="5"/>
      <c r="D111" s="5"/>
      <c r="E111" s="5"/>
      <c r="F111" s="5"/>
      <c r="G111" s="5"/>
      <c r="H111" s="45"/>
      <c r="I111" s="45"/>
      <c r="J111" s="45"/>
      <c r="K111" s="45"/>
      <c r="L111" s="45"/>
      <c r="M111" s="5"/>
      <c r="N111" s="5"/>
      <c r="O111" s="5"/>
      <c r="P111" s="5"/>
      <c r="Q111" s="5"/>
      <c r="R111" s="5"/>
      <c r="S111" s="5"/>
      <c r="T111" s="5"/>
      <c r="U111" s="1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</row>
    <row r="112" spans="2:84" ht="18.75">
      <c r="B112" s="5"/>
      <c r="C112" s="5"/>
      <c r="D112" s="5"/>
      <c r="E112" s="5"/>
      <c r="F112" s="5"/>
      <c r="G112" s="5"/>
      <c r="H112" s="45"/>
      <c r="I112" s="45"/>
      <c r="J112" s="45"/>
      <c r="K112" s="45"/>
      <c r="L112" s="45"/>
      <c r="M112" s="5"/>
      <c r="N112" s="5"/>
      <c r="O112" s="5"/>
      <c r="P112" s="5"/>
      <c r="Q112" s="5"/>
      <c r="R112" s="5"/>
      <c r="S112" s="5"/>
      <c r="T112" s="5"/>
      <c r="U112" s="1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</row>
    <row r="113" spans="2:84" ht="18.75">
      <c r="B113" s="5"/>
      <c r="C113" s="5"/>
      <c r="D113" s="5"/>
      <c r="E113" s="5"/>
      <c r="F113" s="5"/>
      <c r="G113" s="5"/>
      <c r="H113" s="45"/>
      <c r="I113" s="45"/>
      <c r="J113" s="45"/>
      <c r="K113" s="45"/>
      <c r="L113" s="45"/>
      <c r="M113" s="5"/>
      <c r="N113" s="5"/>
      <c r="O113" s="5"/>
      <c r="P113" s="5"/>
      <c r="Q113" s="5"/>
      <c r="R113" s="5"/>
      <c r="S113" s="5"/>
      <c r="T113" s="5"/>
      <c r="U113" s="1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</row>
    <row r="114" spans="2:84" ht="18.75">
      <c r="B114" s="5"/>
      <c r="C114" s="5"/>
      <c r="D114" s="5"/>
      <c r="E114" s="5"/>
      <c r="F114" s="5"/>
      <c r="G114" s="5"/>
      <c r="H114" s="45"/>
      <c r="I114" s="45"/>
      <c r="J114" s="45"/>
      <c r="K114" s="45"/>
      <c r="L114" s="45"/>
      <c r="M114" s="5"/>
      <c r="N114" s="5"/>
      <c r="O114" s="5"/>
      <c r="P114" s="5"/>
      <c r="Q114" s="5"/>
      <c r="R114" s="5"/>
      <c r="S114" s="5"/>
      <c r="T114" s="5"/>
      <c r="U114" s="1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</row>
    <row r="115" spans="2:84" ht="18.75">
      <c r="B115" s="5"/>
      <c r="C115" s="5"/>
      <c r="D115" s="5"/>
      <c r="E115" s="5"/>
      <c r="F115" s="5"/>
      <c r="G115" s="5"/>
      <c r="H115" s="45"/>
      <c r="I115" s="45"/>
      <c r="J115" s="45"/>
      <c r="K115" s="45"/>
      <c r="L115" s="45"/>
      <c r="M115" s="5"/>
      <c r="N115" s="5"/>
      <c r="O115" s="5"/>
      <c r="P115" s="5"/>
      <c r="Q115" s="5"/>
      <c r="R115" s="5"/>
      <c r="S115" s="5"/>
      <c r="T115" s="5"/>
      <c r="U115" s="1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</row>
    <row r="116" spans="2:84" ht="18.75">
      <c r="B116" s="5"/>
      <c r="C116" s="5"/>
      <c r="D116" s="5"/>
      <c r="E116" s="5"/>
      <c r="F116" s="5"/>
      <c r="G116" s="5"/>
      <c r="H116" s="45"/>
      <c r="I116" s="45"/>
      <c r="J116" s="45"/>
      <c r="K116" s="45"/>
      <c r="L116" s="45"/>
      <c r="M116" s="5"/>
      <c r="N116" s="5"/>
      <c r="O116" s="5"/>
      <c r="P116" s="5"/>
      <c r="Q116" s="5"/>
      <c r="R116" s="5"/>
      <c r="S116" s="5"/>
      <c r="T116" s="5"/>
      <c r="U116" s="1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</row>
    <row r="117" spans="2:84" ht="18.75">
      <c r="B117" s="5"/>
      <c r="C117" s="5"/>
      <c r="D117" s="5"/>
      <c r="E117" s="5"/>
      <c r="F117" s="5"/>
      <c r="G117" s="5"/>
      <c r="H117" s="45"/>
      <c r="I117" s="45"/>
      <c r="J117" s="45"/>
      <c r="K117" s="45"/>
      <c r="L117" s="45"/>
      <c r="M117" s="5"/>
      <c r="N117" s="5"/>
      <c r="O117" s="5"/>
      <c r="P117" s="5"/>
      <c r="Q117" s="5"/>
      <c r="R117" s="5"/>
      <c r="S117" s="5"/>
      <c r="T117" s="5"/>
      <c r="U117" s="1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</row>
    <row r="118" spans="2:84" ht="18.75">
      <c r="B118" s="5"/>
      <c r="C118" s="5"/>
      <c r="D118" s="5"/>
      <c r="E118" s="5"/>
      <c r="F118" s="5"/>
      <c r="G118" s="5"/>
      <c r="H118" s="45"/>
      <c r="I118" s="45"/>
      <c r="J118" s="45"/>
      <c r="K118" s="45"/>
      <c r="L118" s="45"/>
      <c r="M118" s="5"/>
      <c r="N118" s="5"/>
      <c r="O118" s="5"/>
      <c r="P118" s="5"/>
      <c r="Q118" s="5"/>
      <c r="R118" s="5"/>
      <c r="S118" s="5"/>
      <c r="T118" s="5"/>
      <c r="U118" s="1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</row>
    <row r="119" spans="2:84" ht="18.75">
      <c r="B119" s="5"/>
      <c r="C119" s="5"/>
      <c r="D119" s="5"/>
      <c r="E119" s="5"/>
      <c r="F119" s="5"/>
      <c r="G119" s="5"/>
      <c r="H119" s="45"/>
      <c r="I119" s="45"/>
      <c r="J119" s="45"/>
      <c r="K119" s="45"/>
      <c r="L119" s="45"/>
      <c r="M119" s="5"/>
      <c r="N119" s="5"/>
      <c r="O119" s="5"/>
      <c r="P119" s="5"/>
      <c r="Q119" s="5"/>
      <c r="R119" s="5"/>
      <c r="S119" s="5"/>
      <c r="T119" s="5"/>
      <c r="U119" s="1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</row>
    <row r="120" spans="2:84" ht="18.75">
      <c r="B120" s="5"/>
      <c r="C120" s="5"/>
      <c r="D120" s="5"/>
      <c r="E120" s="5"/>
      <c r="F120" s="5"/>
      <c r="G120" s="5"/>
      <c r="H120" s="45"/>
      <c r="I120" s="45"/>
      <c r="J120" s="45"/>
      <c r="K120" s="45"/>
      <c r="L120" s="45"/>
      <c r="M120" s="5"/>
      <c r="N120" s="5"/>
      <c r="O120" s="5"/>
      <c r="P120" s="5"/>
      <c r="Q120" s="5"/>
      <c r="R120" s="5"/>
      <c r="S120" s="5"/>
      <c r="T120" s="5"/>
      <c r="U120" s="1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</row>
    <row r="121" spans="2:84" ht="18.75">
      <c r="B121" s="5"/>
      <c r="C121" s="5"/>
      <c r="D121" s="5"/>
      <c r="E121" s="5"/>
      <c r="F121" s="5"/>
      <c r="G121" s="5"/>
      <c r="H121" s="45"/>
      <c r="I121" s="45"/>
      <c r="J121" s="45"/>
      <c r="K121" s="45"/>
      <c r="L121" s="45"/>
      <c r="M121" s="5"/>
      <c r="N121" s="5"/>
      <c r="O121" s="5"/>
      <c r="P121" s="5"/>
      <c r="Q121" s="5"/>
      <c r="R121" s="5"/>
      <c r="S121" s="5"/>
      <c r="T121" s="5"/>
      <c r="U121" s="1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</row>
    <row r="122" spans="2:84" ht="18.75">
      <c r="B122" s="5"/>
      <c r="C122" s="5"/>
      <c r="D122" s="5"/>
      <c r="E122" s="5"/>
      <c r="F122" s="5"/>
      <c r="G122" s="5"/>
      <c r="H122" s="45"/>
      <c r="I122" s="45"/>
      <c r="J122" s="45"/>
      <c r="K122" s="45"/>
      <c r="L122" s="45"/>
      <c r="M122" s="5"/>
      <c r="N122" s="5"/>
      <c r="O122" s="5"/>
      <c r="P122" s="5"/>
      <c r="Q122" s="5"/>
      <c r="R122" s="5"/>
      <c r="S122" s="5"/>
      <c r="T122" s="5"/>
      <c r="U122" s="1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</row>
    <row r="123" spans="2:84" ht="18.75">
      <c r="B123" s="5"/>
      <c r="C123" s="5"/>
      <c r="D123" s="5"/>
      <c r="E123" s="5"/>
      <c r="F123" s="5"/>
      <c r="G123" s="5"/>
      <c r="H123" s="45"/>
      <c r="I123" s="45"/>
      <c r="J123" s="45"/>
      <c r="K123" s="45"/>
      <c r="L123" s="45"/>
      <c r="M123" s="5"/>
      <c r="N123" s="5"/>
      <c r="O123" s="5"/>
      <c r="P123" s="5"/>
      <c r="Q123" s="5"/>
      <c r="R123" s="5"/>
      <c r="S123" s="5"/>
      <c r="T123" s="5"/>
      <c r="U123" s="1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</row>
    <row r="124" spans="2:84" ht="18.75">
      <c r="B124" s="5"/>
      <c r="C124" s="5"/>
      <c r="D124" s="5"/>
      <c r="E124" s="5"/>
      <c r="F124" s="5"/>
      <c r="G124" s="5"/>
      <c r="H124" s="45"/>
      <c r="I124" s="45"/>
      <c r="J124" s="45"/>
      <c r="K124" s="45"/>
      <c r="L124" s="45"/>
      <c r="M124" s="5"/>
      <c r="N124" s="5"/>
      <c r="O124" s="5"/>
      <c r="P124" s="5"/>
      <c r="Q124" s="5"/>
      <c r="R124" s="5"/>
      <c r="S124" s="5"/>
      <c r="T124" s="5"/>
      <c r="U124" s="1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</row>
    <row r="125" spans="2:84" ht="18.75">
      <c r="B125" s="5"/>
      <c r="C125" s="5"/>
      <c r="D125" s="5"/>
      <c r="E125" s="5"/>
      <c r="F125" s="5"/>
      <c r="G125" s="5"/>
      <c r="H125" s="45"/>
      <c r="I125" s="45"/>
      <c r="J125" s="45"/>
      <c r="K125" s="45"/>
      <c r="L125" s="45"/>
      <c r="M125" s="5"/>
      <c r="N125" s="5"/>
      <c r="O125" s="5"/>
      <c r="P125" s="5"/>
      <c r="Q125" s="5"/>
      <c r="R125" s="5"/>
      <c r="S125" s="5"/>
      <c r="T125" s="5"/>
      <c r="U125" s="1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</row>
    <row r="126" spans="2:84" ht="18.75">
      <c r="B126" s="5"/>
      <c r="C126" s="5"/>
      <c r="D126" s="5"/>
      <c r="E126" s="5"/>
      <c r="F126" s="5"/>
      <c r="G126" s="5"/>
      <c r="H126" s="45"/>
      <c r="I126" s="45"/>
      <c r="J126" s="45"/>
      <c r="K126" s="45"/>
      <c r="L126" s="45"/>
      <c r="M126" s="5"/>
      <c r="N126" s="5"/>
      <c r="O126" s="5"/>
      <c r="P126" s="5"/>
      <c r="Q126" s="5"/>
      <c r="R126" s="5"/>
      <c r="S126" s="5"/>
      <c r="T126" s="5"/>
      <c r="U126" s="1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</row>
    <row r="127" spans="2:84" ht="18.75">
      <c r="B127" s="5"/>
      <c r="C127" s="5"/>
      <c r="D127" s="5"/>
      <c r="E127" s="5"/>
      <c r="F127" s="5"/>
      <c r="G127" s="5"/>
      <c r="H127" s="45"/>
      <c r="I127" s="45"/>
      <c r="J127" s="45"/>
      <c r="K127" s="45"/>
      <c r="L127" s="45"/>
      <c r="M127" s="5"/>
      <c r="N127" s="5"/>
      <c r="O127" s="5"/>
      <c r="P127" s="5"/>
      <c r="Q127" s="5"/>
      <c r="R127" s="5"/>
      <c r="S127" s="5"/>
      <c r="T127" s="5"/>
      <c r="U127" s="1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</row>
    <row r="128" spans="2:84" ht="18.75">
      <c r="B128" s="5"/>
      <c r="C128" s="5"/>
      <c r="D128" s="5"/>
      <c r="E128" s="5"/>
      <c r="F128" s="5"/>
      <c r="G128" s="5"/>
      <c r="H128" s="45"/>
      <c r="I128" s="45"/>
      <c r="J128" s="45"/>
      <c r="K128" s="45"/>
      <c r="L128" s="45"/>
      <c r="M128" s="5"/>
      <c r="N128" s="5"/>
      <c r="O128" s="5"/>
      <c r="P128" s="5"/>
      <c r="Q128" s="5"/>
      <c r="R128" s="5"/>
      <c r="S128" s="5"/>
      <c r="T128" s="5"/>
      <c r="U128" s="1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</row>
    <row r="129" spans="2:84" ht="18.75">
      <c r="B129" s="5"/>
      <c r="C129" s="5"/>
      <c r="D129" s="5"/>
      <c r="E129" s="5"/>
      <c r="F129" s="5"/>
      <c r="G129" s="5"/>
      <c r="H129" s="45"/>
      <c r="I129" s="45"/>
      <c r="J129" s="45"/>
      <c r="K129" s="45"/>
      <c r="L129" s="45"/>
      <c r="M129" s="5"/>
      <c r="N129" s="5"/>
      <c r="O129" s="5"/>
      <c r="P129" s="5"/>
      <c r="Q129" s="5"/>
      <c r="R129" s="5"/>
      <c r="S129" s="5"/>
      <c r="T129" s="5"/>
      <c r="U129" s="1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</row>
    <row r="130" spans="2:84" ht="18.75">
      <c r="B130" s="5"/>
      <c r="C130" s="5"/>
      <c r="D130" s="5"/>
      <c r="E130" s="5"/>
      <c r="F130" s="5"/>
      <c r="G130" s="5"/>
      <c r="H130" s="45"/>
      <c r="I130" s="45"/>
      <c r="J130" s="45"/>
      <c r="K130" s="45"/>
      <c r="L130" s="45"/>
      <c r="M130" s="5"/>
      <c r="N130" s="5"/>
      <c r="O130" s="5"/>
      <c r="P130" s="5"/>
      <c r="Q130" s="5"/>
      <c r="R130" s="5"/>
      <c r="S130" s="5"/>
      <c r="T130" s="5"/>
      <c r="U130" s="1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</row>
    <row r="131" spans="2:84" ht="18.75">
      <c r="B131" s="5"/>
      <c r="C131" s="5"/>
      <c r="D131" s="5"/>
      <c r="E131" s="5"/>
      <c r="F131" s="5"/>
      <c r="G131" s="5"/>
      <c r="H131" s="45"/>
      <c r="I131" s="45"/>
      <c r="J131" s="45"/>
      <c r="K131" s="45"/>
      <c r="L131" s="45"/>
      <c r="M131" s="5"/>
      <c r="N131" s="5"/>
      <c r="O131" s="5"/>
      <c r="P131" s="5"/>
      <c r="Q131" s="5"/>
      <c r="R131" s="5"/>
      <c r="S131" s="5"/>
      <c r="T131" s="5"/>
      <c r="U131" s="1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</row>
    <row r="132" spans="2:84" ht="18.75">
      <c r="B132" s="5"/>
      <c r="C132" s="5"/>
      <c r="D132" s="5"/>
      <c r="E132" s="5"/>
      <c r="F132" s="5"/>
      <c r="G132" s="5"/>
      <c r="H132" s="45"/>
      <c r="I132" s="45"/>
      <c r="J132" s="45"/>
      <c r="K132" s="45"/>
      <c r="L132" s="45"/>
      <c r="M132" s="5"/>
      <c r="N132" s="5"/>
      <c r="O132" s="5"/>
      <c r="P132" s="5"/>
      <c r="Q132" s="5"/>
      <c r="R132" s="5"/>
      <c r="S132" s="5"/>
      <c r="T132" s="5"/>
      <c r="U132" s="1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</row>
    <row r="133" spans="2:84" ht="18.75">
      <c r="B133" s="5"/>
      <c r="C133" s="5"/>
      <c r="D133" s="5"/>
      <c r="E133" s="5"/>
      <c r="F133" s="5"/>
      <c r="G133" s="5"/>
      <c r="H133" s="45"/>
      <c r="I133" s="45"/>
      <c r="J133" s="45"/>
      <c r="K133" s="45"/>
      <c r="L133" s="45"/>
      <c r="M133" s="5"/>
      <c r="N133" s="5"/>
      <c r="O133" s="5"/>
      <c r="P133" s="5"/>
      <c r="Q133" s="5"/>
      <c r="R133" s="5"/>
      <c r="S133" s="5"/>
      <c r="T133" s="5"/>
      <c r="U133" s="1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</row>
    <row r="134" spans="2:84" ht="18.75">
      <c r="B134" s="5"/>
      <c r="C134" s="5"/>
      <c r="D134" s="5"/>
      <c r="E134" s="5"/>
      <c r="F134" s="5"/>
      <c r="G134" s="5"/>
      <c r="H134" s="45"/>
      <c r="I134" s="45"/>
      <c r="J134" s="45"/>
      <c r="K134" s="45"/>
      <c r="L134" s="45"/>
      <c r="M134" s="5"/>
      <c r="N134" s="5"/>
      <c r="O134" s="5"/>
      <c r="P134" s="5"/>
      <c r="Q134" s="5"/>
      <c r="R134" s="5"/>
      <c r="S134" s="5"/>
      <c r="T134" s="5"/>
      <c r="U134" s="1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</row>
    <row r="135" spans="2:84" ht="18.75">
      <c r="B135" s="5"/>
      <c r="C135" s="5"/>
      <c r="D135" s="5"/>
      <c r="E135" s="5"/>
      <c r="F135" s="5"/>
      <c r="G135" s="5"/>
      <c r="H135" s="45"/>
      <c r="I135" s="45"/>
      <c r="J135" s="45"/>
      <c r="K135" s="45"/>
      <c r="L135" s="45"/>
      <c r="M135" s="5"/>
      <c r="N135" s="5"/>
      <c r="O135" s="5"/>
      <c r="P135" s="5"/>
      <c r="Q135" s="5"/>
      <c r="R135" s="5"/>
      <c r="S135" s="5"/>
      <c r="T135" s="5"/>
      <c r="U135" s="1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</row>
    <row r="136" spans="2:84" ht="18.75">
      <c r="B136" s="5"/>
      <c r="C136" s="5"/>
      <c r="D136" s="5"/>
      <c r="E136" s="5"/>
      <c r="F136" s="5"/>
      <c r="G136" s="5"/>
      <c r="H136" s="45"/>
      <c r="I136" s="45"/>
      <c r="J136" s="45"/>
      <c r="K136" s="45"/>
      <c r="L136" s="45"/>
      <c r="M136" s="5"/>
      <c r="N136" s="5"/>
      <c r="O136" s="5"/>
      <c r="P136" s="5"/>
      <c r="Q136" s="5"/>
      <c r="R136" s="5"/>
      <c r="S136" s="5"/>
      <c r="T136" s="5"/>
      <c r="U136" s="1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</row>
    <row r="137" spans="2:84" ht="18.75">
      <c r="B137" s="5"/>
      <c r="C137" s="5"/>
      <c r="D137" s="5"/>
      <c r="E137" s="5"/>
      <c r="F137" s="5"/>
      <c r="G137" s="5"/>
      <c r="H137" s="45"/>
      <c r="I137" s="45"/>
      <c r="J137" s="45"/>
      <c r="K137" s="45"/>
      <c r="L137" s="45"/>
      <c r="M137" s="5"/>
      <c r="N137" s="5"/>
      <c r="O137" s="5"/>
      <c r="P137" s="5"/>
      <c r="Q137" s="5"/>
      <c r="R137" s="5"/>
      <c r="S137" s="5"/>
      <c r="T137" s="5"/>
      <c r="U137" s="1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</row>
    <row r="138" spans="2:84" ht="18.75">
      <c r="B138" s="5"/>
      <c r="C138" s="5"/>
      <c r="D138" s="5"/>
      <c r="E138" s="5"/>
      <c r="F138" s="5"/>
      <c r="G138" s="5"/>
      <c r="H138" s="45"/>
      <c r="I138" s="45"/>
      <c r="J138" s="45"/>
      <c r="K138" s="45"/>
      <c r="L138" s="45"/>
      <c r="M138" s="5"/>
      <c r="N138" s="5"/>
      <c r="O138" s="5"/>
      <c r="P138" s="5"/>
      <c r="Q138" s="5"/>
      <c r="R138" s="5"/>
      <c r="S138" s="5"/>
      <c r="T138" s="5"/>
      <c r="U138" s="1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</row>
    <row r="139" spans="2:84" ht="18.75">
      <c r="B139" s="5"/>
      <c r="C139" s="5"/>
      <c r="D139" s="5"/>
      <c r="E139" s="5"/>
      <c r="F139" s="5"/>
      <c r="G139" s="5"/>
      <c r="H139" s="45"/>
      <c r="I139" s="45"/>
      <c r="J139" s="45"/>
      <c r="K139" s="45"/>
      <c r="L139" s="45"/>
      <c r="M139" s="5"/>
      <c r="N139" s="5"/>
      <c r="O139" s="5"/>
      <c r="P139" s="5"/>
      <c r="Q139" s="5"/>
      <c r="R139" s="5"/>
      <c r="S139" s="5"/>
      <c r="T139" s="5"/>
      <c r="U139" s="1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</row>
    <row r="140" spans="2:84" ht="18.75">
      <c r="B140" s="5"/>
      <c r="C140" s="5"/>
      <c r="D140" s="5"/>
      <c r="E140" s="5"/>
      <c r="F140" s="5"/>
      <c r="G140" s="5"/>
      <c r="H140" s="45"/>
      <c r="I140" s="45"/>
      <c r="J140" s="45"/>
      <c r="K140" s="45"/>
      <c r="L140" s="45"/>
      <c r="M140" s="5"/>
      <c r="N140" s="5"/>
      <c r="O140" s="5"/>
      <c r="P140" s="5"/>
      <c r="Q140" s="5"/>
      <c r="R140" s="5"/>
      <c r="S140" s="5"/>
      <c r="T140" s="5"/>
      <c r="U140" s="1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</row>
    <row r="141" spans="2:84" ht="18.75">
      <c r="B141" s="5"/>
      <c r="C141" s="5"/>
      <c r="D141" s="5"/>
      <c r="E141" s="5"/>
      <c r="F141" s="5"/>
      <c r="G141" s="5"/>
      <c r="H141" s="45"/>
      <c r="I141" s="45"/>
      <c r="J141" s="45"/>
      <c r="K141" s="45"/>
      <c r="L141" s="45"/>
      <c r="M141" s="5"/>
      <c r="N141" s="5"/>
      <c r="O141" s="5"/>
      <c r="P141" s="5"/>
      <c r="Q141" s="5"/>
      <c r="R141" s="5"/>
      <c r="S141" s="5"/>
      <c r="T141" s="5"/>
      <c r="U141" s="1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</row>
    <row r="142" spans="2:84" ht="18.75">
      <c r="B142" s="5"/>
      <c r="C142" s="5"/>
      <c r="D142" s="5"/>
      <c r="E142" s="5"/>
      <c r="F142" s="5"/>
      <c r="G142" s="5"/>
      <c r="H142" s="45"/>
      <c r="I142" s="45"/>
      <c r="J142" s="45"/>
      <c r="K142" s="45"/>
      <c r="L142" s="45"/>
      <c r="M142" s="5"/>
      <c r="N142" s="5"/>
      <c r="O142" s="5"/>
      <c r="P142" s="5"/>
      <c r="Q142" s="5"/>
      <c r="R142" s="5"/>
      <c r="S142" s="5"/>
      <c r="T142" s="5"/>
      <c r="U142" s="1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</row>
    <row r="143" spans="2:84" ht="18.75">
      <c r="B143" s="5"/>
      <c r="C143" s="5"/>
      <c r="D143" s="5"/>
      <c r="E143" s="5"/>
      <c r="F143" s="5"/>
      <c r="G143" s="5"/>
      <c r="H143" s="45"/>
      <c r="I143" s="45"/>
      <c r="J143" s="45"/>
      <c r="K143" s="45"/>
      <c r="L143" s="45"/>
      <c r="M143" s="5"/>
      <c r="N143" s="5"/>
      <c r="O143" s="5"/>
      <c r="P143" s="5"/>
      <c r="Q143" s="5"/>
      <c r="R143" s="5"/>
      <c r="S143" s="5"/>
      <c r="T143" s="5"/>
      <c r="U143" s="1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</row>
    <row r="144" spans="2:84" ht="18.75">
      <c r="B144" s="5"/>
      <c r="C144" s="5"/>
      <c r="D144" s="5"/>
      <c r="E144" s="5"/>
      <c r="F144" s="5"/>
      <c r="G144" s="5"/>
      <c r="H144" s="45"/>
      <c r="I144" s="45"/>
      <c r="J144" s="45"/>
      <c r="K144" s="45"/>
      <c r="L144" s="45"/>
      <c r="M144" s="5"/>
      <c r="N144" s="5"/>
      <c r="O144" s="5"/>
      <c r="P144" s="5"/>
      <c r="Q144" s="5"/>
      <c r="R144" s="5"/>
      <c r="S144" s="5"/>
      <c r="T144" s="5"/>
      <c r="U144" s="1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</row>
    <row r="145" spans="2:84" ht="18.75">
      <c r="B145" s="5"/>
      <c r="C145" s="5"/>
      <c r="D145" s="5"/>
      <c r="E145" s="5"/>
      <c r="F145" s="5"/>
      <c r="G145" s="5"/>
      <c r="H145" s="45"/>
      <c r="I145" s="45"/>
      <c r="J145" s="45"/>
      <c r="K145" s="45"/>
      <c r="L145" s="45"/>
      <c r="M145" s="5"/>
      <c r="N145" s="5"/>
      <c r="O145" s="5"/>
      <c r="P145" s="5"/>
      <c r="Q145" s="5"/>
      <c r="R145" s="5"/>
      <c r="S145" s="5"/>
      <c r="T145" s="5"/>
      <c r="U145" s="1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</row>
    <row r="146" spans="2:84" ht="18.75">
      <c r="B146" s="5"/>
      <c r="C146" s="5"/>
      <c r="D146" s="5"/>
      <c r="E146" s="5"/>
      <c r="F146" s="5"/>
      <c r="G146" s="5"/>
      <c r="H146" s="45"/>
      <c r="I146" s="45"/>
      <c r="J146" s="45"/>
      <c r="K146" s="45"/>
      <c r="L146" s="45"/>
      <c r="M146" s="5"/>
      <c r="N146" s="5"/>
      <c r="O146" s="5"/>
      <c r="P146" s="5"/>
      <c r="Q146" s="5"/>
      <c r="R146" s="5"/>
      <c r="S146" s="5"/>
      <c r="T146" s="5"/>
      <c r="U146" s="1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</row>
    <row r="147" spans="2:84" ht="18.75">
      <c r="B147" s="5"/>
      <c r="C147" s="5"/>
      <c r="D147" s="5"/>
      <c r="E147" s="5"/>
      <c r="F147" s="5"/>
      <c r="G147" s="5"/>
      <c r="H147" s="45"/>
      <c r="I147" s="45"/>
      <c r="J147" s="45"/>
      <c r="K147" s="45"/>
      <c r="L147" s="45"/>
      <c r="M147" s="5"/>
      <c r="N147" s="5"/>
      <c r="O147" s="5"/>
      <c r="P147" s="5"/>
      <c r="Q147" s="5"/>
      <c r="R147" s="5"/>
      <c r="S147" s="5"/>
      <c r="T147" s="5"/>
      <c r="U147" s="1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</row>
    <row r="148" spans="2:84" ht="18.75">
      <c r="B148" s="5"/>
      <c r="C148" s="5"/>
      <c r="D148" s="5"/>
      <c r="E148" s="5"/>
      <c r="F148" s="5"/>
      <c r="G148" s="5"/>
      <c r="H148" s="45"/>
      <c r="I148" s="45"/>
      <c r="J148" s="45"/>
      <c r="K148" s="45"/>
      <c r="L148" s="45"/>
      <c r="M148" s="5"/>
      <c r="N148" s="5"/>
      <c r="O148" s="5"/>
      <c r="P148" s="5"/>
      <c r="Q148" s="5"/>
      <c r="R148" s="5"/>
      <c r="S148" s="5"/>
      <c r="T148" s="5"/>
      <c r="U148" s="1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</row>
    <row r="149" spans="2:84" ht="18.75">
      <c r="B149" s="5"/>
      <c r="C149" s="5"/>
      <c r="D149" s="5"/>
      <c r="E149" s="5"/>
      <c r="F149" s="5"/>
      <c r="G149" s="5"/>
      <c r="H149" s="45"/>
      <c r="I149" s="45"/>
      <c r="J149" s="45"/>
      <c r="K149" s="45"/>
      <c r="L149" s="45"/>
      <c r="M149" s="5"/>
      <c r="N149" s="5"/>
      <c r="O149" s="5"/>
      <c r="P149" s="5"/>
      <c r="Q149" s="5"/>
      <c r="R149" s="5"/>
      <c r="S149" s="5"/>
      <c r="T149" s="5"/>
      <c r="U149" s="1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</row>
    <row r="150" spans="2:84" ht="18.75">
      <c r="B150" s="5"/>
      <c r="C150" s="5"/>
      <c r="D150" s="5"/>
      <c r="E150" s="5"/>
      <c r="F150" s="5"/>
      <c r="G150" s="5"/>
      <c r="H150" s="45"/>
      <c r="I150" s="45"/>
      <c r="J150" s="45"/>
      <c r="K150" s="45"/>
      <c r="L150" s="45"/>
      <c r="M150" s="5"/>
      <c r="N150" s="5"/>
      <c r="O150" s="5"/>
      <c r="P150" s="5"/>
      <c r="Q150" s="5"/>
      <c r="R150" s="5"/>
      <c r="S150" s="5"/>
      <c r="T150" s="5"/>
      <c r="U150" s="1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</row>
    <row r="151" spans="2:84" ht="18.75">
      <c r="B151" s="5"/>
      <c r="C151" s="5"/>
      <c r="D151" s="5"/>
      <c r="E151" s="5"/>
      <c r="F151" s="5"/>
      <c r="G151" s="5"/>
      <c r="H151" s="45"/>
      <c r="I151" s="45"/>
      <c r="J151" s="45"/>
      <c r="K151" s="45"/>
      <c r="L151" s="45"/>
      <c r="M151" s="5"/>
      <c r="N151" s="5"/>
      <c r="O151" s="5"/>
      <c r="P151" s="5"/>
      <c r="Q151" s="5"/>
      <c r="R151" s="5"/>
      <c r="S151" s="5"/>
      <c r="T151" s="5"/>
      <c r="U151" s="1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</row>
    <row r="152" spans="2:84" ht="18.75">
      <c r="B152" s="5"/>
      <c r="C152" s="5"/>
      <c r="D152" s="5"/>
      <c r="E152" s="5"/>
      <c r="F152" s="5"/>
      <c r="G152" s="5"/>
      <c r="H152" s="45"/>
      <c r="I152" s="45"/>
      <c r="J152" s="45"/>
      <c r="K152" s="45"/>
      <c r="L152" s="45"/>
      <c r="M152" s="5"/>
      <c r="N152" s="5"/>
      <c r="O152" s="5"/>
      <c r="P152" s="5"/>
      <c r="Q152" s="5"/>
      <c r="R152" s="5"/>
      <c r="S152" s="5"/>
      <c r="T152" s="5"/>
      <c r="U152" s="1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</row>
    <row r="153" spans="2:84" ht="18.75">
      <c r="B153" s="5"/>
      <c r="C153" s="5"/>
      <c r="D153" s="5"/>
      <c r="E153" s="5"/>
      <c r="F153" s="5"/>
      <c r="G153" s="5"/>
      <c r="H153" s="45"/>
      <c r="I153" s="45"/>
      <c r="J153" s="45"/>
      <c r="K153" s="45"/>
      <c r="L153" s="45"/>
      <c r="M153" s="5"/>
      <c r="N153" s="5"/>
      <c r="O153" s="5"/>
      <c r="P153" s="5"/>
      <c r="Q153" s="5"/>
      <c r="R153" s="5"/>
      <c r="S153" s="5"/>
      <c r="T153" s="5"/>
      <c r="U153" s="1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</row>
    <row r="154" spans="2:84" ht="18.75">
      <c r="B154" s="5"/>
      <c r="C154" s="5"/>
      <c r="D154" s="5"/>
      <c r="E154" s="5"/>
      <c r="F154" s="5"/>
      <c r="G154" s="5"/>
      <c r="H154" s="45"/>
      <c r="I154" s="45"/>
      <c r="J154" s="45"/>
      <c r="K154" s="45"/>
      <c r="L154" s="45"/>
      <c r="M154" s="5"/>
      <c r="N154" s="5"/>
      <c r="O154" s="5"/>
      <c r="P154" s="5"/>
      <c r="Q154" s="5"/>
      <c r="R154" s="5"/>
      <c r="S154" s="5"/>
      <c r="T154" s="5"/>
      <c r="U154" s="1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</row>
    <row r="155" spans="2:84" ht="18.75">
      <c r="B155" s="5"/>
      <c r="C155" s="5"/>
      <c r="D155" s="5"/>
      <c r="E155" s="5"/>
      <c r="F155" s="5"/>
      <c r="G155" s="5"/>
      <c r="H155" s="45"/>
      <c r="I155" s="45"/>
      <c r="J155" s="45"/>
      <c r="K155" s="45"/>
      <c r="L155" s="45"/>
      <c r="M155" s="5"/>
      <c r="N155" s="5"/>
      <c r="O155" s="5"/>
      <c r="P155" s="5"/>
      <c r="Q155" s="5"/>
      <c r="R155" s="5"/>
      <c r="S155" s="5"/>
      <c r="T155" s="5"/>
      <c r="U155" s="1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</row>
    <row r="156" spans="2:84" ht="18.75">
      <c r="B156" s="5"/>
      <c r="C156" s="5"/>
      <c r="D156" s="5"/>
      <c r="E156" s="5"/>
      <c r="F156" s="5"/>
      <c r="G156" s="5"/>
      <c r="H156" s="45"/>
      <c r="I156" s="45"/>
      <c r="J156" s="45"/>
      <c r="K156" s="45"/>
      <c r="L156" s="45"/>
      <c r="M156" s="5"/>
      <c r="N156" s="5"/>
      <c r="O156" s="5"/>
      <c r="P156" s="5"/>
      <c r="Q156" s="5"/>
      <c r="R156" s="5"/>
      <c r="S156" s="5"/>
      <c r="T156" s="5"/>
      <c r="U156" s="1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</row>
    <row r="157" spans="2:84" ht="18.75">
      <c r="B157" s="5"/>
      <c r="C157" s="5"/>
      <c r="D157" s="5"/>
      <c r="E157" s="5"/>
      <c r="F157" s="5"/>
      <c r="G157" s="5"/>
      <c r="H157" s="45"/>
      <c r="I157" s="45"/>
      <c r="J157" s="45"/>
      <c r="K157" s="45"/>
      <c r="L157" s="45"/>
      <c r="M157" s="5"/>
      <c r="N157" s="5"/>
      <c r="O157" s="5"/>
      <c r="P157" s="5"/>
      <c r="Q157" s="5"/>
      <c r="R157" s="5"/>
      <c r="S157" s="5"/>
      <c r="T157" s="5"/>
      <c r="U157" s="1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</row>
    <row r="158" spans="2:84" ht="18.75">
      <c r="B158" s="5"/>
      <c r="C158" s="5"/>
      <c r="D158" s="5"/>
      <c r="E158" s="5"/>
      <c r="F158" s="5"/>
      <c r="G158" s="5"/>
      <c r="H158" s="45"/>
      <c r="I158" s="45"/>
      <c r="J158" s="45"/>
      <c r="K158" s="45"/>
      <c r="L158" s="45"/>
      <c r="M158" s="5"/>
      <c r="N158" s="5"/>
      <c r="O158" s="5"/>
      <c r="P158" s="5"/>
      <c r="Q158" s="5"/>
      <c r="R158" s="5"/>
      <c r="S158" s="5"/>
      <c r="T158" s="5"/>
      <c r="U158" s="1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</row>
    <row r="159" spans="2:84" ht="18.75">
      <c r="B159" s="5"/>
      <c r="C159" s="5"/>
      <c r="D159" s="5"/>
      <c r="E159" s="5"/>
      <c r="F159" s="5"/>
      <c r="G159" s="5"/>
      <c r="H159" s="45"/>
      <c r="I159" s="45"/>
      <c r="J159" s="45"/>
      <c r="K159" s="45"/>
      <c r="L159" s="45"/>
      <c r="M159" s="5"/>
      <c r="N159" s="5"/>
      <c r="O159" s="5"/>
      <c r="P159" s="5"/>
      <c r="Q159" s="5"/>
      <c r="R159" s="5"/>
      <c r="S159" s="5"/>
      <c r="T159" s="5"/>
      <c r="U159" s="1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</row>
    <row r="160" spans="2:84" ht="18.75">
      <c r="B160" s="5"/>
      <c r="C160" s="5"/>
      <c r="D160" s="5"/>
      <c r="E160" s="5"/>
      <c r="F160" s="5"/>
      <c r="G160" s="5"/>
      <c r="H160" s="45"/>
      <c r="I160" s="45"/>
      <c r="J160" s="45"/>
      <c r="K160" s="45"/>
      <c r="L160" s="45"/>
      <c r="M160" s="5"/>
      <c r="N160" s="5"/>
      <c r="O160" s="5"/>
      <c r="P160" s="5"/>
      <c r="Q160" s="5"/>
      <c r="R160" s="5"/>
      <c r="S160" s="5"/>
      <c r="T160" s="5"/>
      <c r="U160" s="1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</row>
    <row r="161" spans="2:84" ht="18.75">
      <c r="B161" s="5"/>
      <c r="C161" s="5"/>
      <c r="D161" s="5"/>
      <c r="E161" s="5"/>
      <c r="F161" s="5"/>
      <c r="G161" s="5"/>
      <c r="H161" s="45"/>
      <c r="I161" s="45"/>
      <c r="J161" s="45"/>
      <c r="K161" s="45"/>
      <c r="L161" s="45"/>
      <c r="M161" s="5"/>
      <c r="N161" s="5"/>
      <c r="O161" s="5"/>
      <c r="P161" s="5"/>
      <c r="Q161" s="5"/>
      <c r="R161" s="5"/>
      <c r="S161" s="5"/>
      <c r="T161" s="5"/>
      <c r="U161" s="1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</row>
    <row r="162" spans="2:84" ht="18.75">
      <c r="B162" s="5"/>
      <c r="C162" s="5"/>
      <c r="D162" s="5"/>
      <c r="E162" s="5"/>
      <c r="F162" s="5"/>
      <c r="G162" s="5"/>
      <c r="H162" s="45"/>
      <c r="I162" s="45"/>
      <c r="J162" s="45"/>
      <c r="K162" s="45"/>
      <c r="L162" s="45"/>
      <c r="M162" s="5"/>
      <c r="N162" s="5"/>
      <c r="O162" s="5"/>
      <c r="P162" s="5"/>
      <c r="Q162" s="5"/>
      <c r="R162" s="5"/>
      <c r="S162" s="5"/>
      <c r="T162" s="5"/>
      <c r="U162" s="1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</row>
    <row r="163" spans="2:84" ht="18.75">
      <c r="B163" s="5"/>
      <c r="C163" s="5"/>
      <c r="D163" s="5"/>
      <c r="E163" s="5"/>
      <c r="F163" s="5"/>
      <c r="G163" s="5"/>
      <c r="H163" s="45"/>
      <c r="I163" s="45"/>
      <c r="J163" s="45"/>
      <c r="K163" s="45"/>
      <c r="L163" s="45"/>
      <c r="M163" s="5"/>
      <c r="N163" s="5"/>
      <c r="O163" s="5"/>
      <c r="P163" s="5"/>
      <c r="Q163" s="5"/>
      <c r="R163" s="5"/>
      <c r="S163" s="5"/>
      <c r="T163" s="5"/>
      <c r="U163" s="1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</row>
    <row r="164" spans="2:84" ht="18.75">
      <c r="B164" s="5"/>
      <c r="C164" s="5"/>
      <c r="D164" s="5"/>
      <c r="E164" s="5"/>
      <c r="F164" s="5"/>
      <c r="G164" s="5"/>
      <c r="H164" s="45"/>
      <c r="I164" s="45"/>
      <c r="J164" s="45"/>
      <c r="K164" s="45"/>
      <c r="L164" s="45"/>
      <c r="M164" s="5"/>
      <c r="N164" s="5"/>
      <c r="O164" s="5"/>
      <c r="P164" s="5"/>
      <c r="Q164" s="5"/>
      <c r="R164" s="5"/>
      <c r="S164" s="5"/>
      <c r="T164" s="5"/>
      <c r="U164" s="1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</row>
    <row r="165" spans="2:84" ht="18.75">
      <c r="B165" s="5"/>
      <c r="C165" s="5"/>
      <c r="D165" s="5"/>
      <c r="E165" s="5"/>
      <c r="F165" s="5"/>
      <c r="G165" s="5"/>
      <c r="H165" s="45"/>
      <c r="I165" s="45"/>
      <c r="J165" s="45"/>
      <c r="K165" s="45"/>
      <c r="L165" s="45"/>
      <c r="M165" s="5"/>
      <c r="N165" s="5"/>
      <c r="O165" s="5"/>
      <c r="P165" s="5"/>
      <c r="Q165" s="5"/>
      <c r="R165" s="5"/>
      <c r="S165" s="5"/>
      <c r="T165" s="5"/>
      <c r="U165" s="1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</row>
    <row r="166" spans="2:84" ht="18.75">
      <c r="B166" s="5"/>
      <c r="C166" s="5"/>
      <c r="D166" s="5"/>
      <c r="E166" s="5"/>
      <c r="F166" s="5"/>
      <c r="G166" s="5"/>
      <c r="H166" s="45"/>
      <c r="I166" s="45"/>
      <c r="J166" s="45"/>
      <c r="K166" s="45"/>
      <c r="L166" s="45"/>
      <c r="M166" s="5"/>
      <c r="N166" s="5"/>
      <c r="O166" s="5"/>
      <c r="P166" s="5"/>
      <c r="Q166" s="5"/>
      <c r="R166" s="5"/>
      <c r="S166" s="5"/>
      <c r="T166" s="5"/>
      <c r="U166" s="1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</row>
    <row r="167" spans="2:84" ht="18.75">
      <c r="B167" s="5"/>
      <c r="C167" s="5"/>
      <c r="D167" s="5"/>
      <c r="E167" s="5"/>
      <c r="F167" s="5"/>
      <c r="G167" s="5"/>
      <c r="H167" s="45"/>
      <c r="I167" s="45"/>
      <c r="J167" s="45"/>
      <c r="K167" s="45"/>
      <c r="L167" s="45"/>
      <c r="M167" s="5"/>
      <c r="N167" s="5"/>
      <c r="O167" s="5"/>
      <c r="P167" s="5"/>
      <c r="Q167" s="5"/>
      <c r="R167" s="5"/>
      <c r="S167" s="5"/>
      <c r="T167" s="5"/>
      <c r="U167" s="1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</row>
    <row r="168" spans="2:84" ht="18.75">
      <c r="B168" s="5"/>
      <c r="C168" s="5"/>
      <c r="D168" s="5"/>
      <c r="E168" s="5"/>
      <c r="F168" s="5"/>
      <c r="G168" s="5"/>
      <c r="H168" s="45"/>
      <c r="I168" s="45"/>
      <c r="J168" s="45"/>
      <c r="K168" s="45"/>
      <c r="L168" s="45"/>
      <c r="M168" s="5"/>
      <c r="N168" s="5"/>
      <c r="O168" s="5"/>
      <c r="P168" s="5"/>
      <c r="Q168" s="5"/>
      <c r="R168" s="5"/>
      <c r="S168" s="5"/>
      <c r="T168" s="5"/>
      <c r="U168" s="1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</row>
    <row r="169" spans="2:84" ht="18.75">
      <c r="B169" s="5"/>
      <c r="C169" s="5"/>
      <c r="D169" s="5"/>
      <c r="E169" s="5"/>
      <c r="F169" s="5"/>
      <c r="G169" s="5"/>
      <c r="H169" s="45"/>
      <c r="I169" s="45"/>
      <c r="J169" s="45"/>
      <c r="K169" s="45"/>
      <c r="L169" s="45"/>
      <c r="M169" s="5"/>
      <c r="N169" s="5"/>
      <c r="O169" s="5"/>
      <c r="P169" s="5"/>
      <c r="Q169" s="5"/>
      <c r="R169" s="5"/>
      <c r="S169" s="5"/>
      <c r="T169" s="5"/>
      <c r="U169" s="1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</row>
    <row r="170" spans="2:84" ht="18.75">
      <c r="B170" s="5"/>
      <c r="C170" s="5"/>
      <c r="D170" s="5"/>
      <c r="E170" s="5"/>
      <c r="F170" s="5"/>
      <c r="G170" s="5"/>
      <c r="H170" s="45"/>
      <c r="I170" s="45"/>
      <c r="J170" s="45"/>
      <c r="K170" s="45"/>
      <c r="L170" s="45"/>
      <c r="M170" s="5"/>
      <c r="N170" s="5"/>
      <c r="O170" s="5"/>
      <c r="P170" s="5"/>
      <c r="Q170" s="5"/>
      <c r="R170" s="5"/>
      <c r="S170" s="5"/>
      <c r="T170" s="5"/>
      <c r="U170" s="1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</row>
    <row r="171" spans="2:84" ht="18.75">
      <c r="B171" s="5"/>
      <c r="C171" s="5"/>
      <c r="D171" s="5"/>
      <c r="E171" s="5"/>
      <c r="F171" s="5"/>
      <c r="G171" s="5"/>
      <c r="H171" s="45"/>
      <c r="I171" s="45"/>
      <c r="J171" s="45"/>
      <c r="K171" s="45"/>
      <c r="L171" s="45"/>
      <c r="M171" s="5"/>
      <c r="N171" s="5"/>
      <c r="O171" s="5"/>
      <c r="P171" s="5"/>
      <c r="Q171" s="5"/>
      <c r="R171" s="5"/>
      <c r="S171" s="5"/>
      <c r="T171" s="5"/>
      <c r="U171" s="1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</row>
    <row r="172" spans="2:84" ht="18.75">
      <c r="B172" s="5"/>
      <c r="C172" s="5"/>
      <c r="D172" s="5"/>
      <c r="E172" s="5"/>
      <c r="F172" s="5"/>
      <c r="G172" s="5"/>
      <c r="H172" s="45"/>
      <c r="I172" s="45"/>
      <c r="J172" s="45"/>
      <c r="K172" s="45"/>
      <c r="L172" s="45"/>
      <c r="M172" s="5"/>
      <c r="N172" s="5"/>
      <c r="O172" s="5"/>
      <c r="P172" s="5"/>
      <c r="Q172" s="5"/>
      <c r="R172" s="5"/>
      <c r="S172" s="5"/>
      <c r="T172" s="5"/>
      <c r="U172" s="1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</row>
    <row r="173" spans="2:84" ht="18.75">
      <c r="B173" s="5"/>
      <c r="C173" s="5"/>
      <c r="D173" s="5"/>
      <c r="E173" s="5"/>
      <c r="F173" s="5"/>
      <c r="G173" s="5"/>
      <c r="H173" s="45"/>
      <c r="I173" s="45"/>
      <c r="J173" s="45"/>
      <c r="K173" s="45"/>
      <c r="L173" s="45"/>
      <c r="M173" s="5"/>
      <c r="N173" s="5"/>
      <c r="O173" s="5"/>
      <c r="P173" s="5"/>
      <c r="Q173" s="5"/>
      <c r="R173" s="5"/>
      <c r="S173" s="5"/>
      <c r="T173" s="5"/>
      <c r="U173" s="1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</row>
    <row r="174" spans="2:84" ht="18.75">
      <c r="B174" s="5"/>
      <c r="C174" s="5"/>
      <c r="D174" s="5"/>
      <c r="E174" s="5"/>
      <c r="F174" s="5"/>
      <c r="G174" s="5"/>
      <c r="H174" s="45"/>
      <c r="I174" s="45"/>
      <c r="J174" s="45"/>
      <c r="K174" s="45"/>
      <c r="L174" s="45"/>
      <c r="M174" s="5"/>
      <c r="N174" s="5"/>
      <c r="O174" s="5"/>
      <c r="P174" s="5"/>
      <c r="Q174" s="5"/>
      <c r="R174" s="5"/>
      <c r="S174" s="5"/>
      <c r="T174" s="5"/>
      <c r="U174" s="1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</row>
    <row r="175" spans="2:84" ht="18.75">
      <c r="B175" s="5"/>
      <c r="C175" s="5"/>
      <c r="D175" s="5"/>
      <c r="E175" s="5"/>
      <c r="F175" s="5"/>
      <c r="G175" s="5"/>
      <c r="H175" s="45"/>
      <c r="I175" s="45"/>
      <c r="J175" s="45"/>
      <c r="K175" s="45"/>
      <c r="L175" s="45"/>
      <c r="M175" s="5"/>
      <c r="N175" s="5"/>
      <c r="O175" s="5"/>
      <c r="P175" s="5"/>
      <c r="Q175" s="5"/>
      <c r="R175" s="5"/>
      <c r="S175" s="5"/>
      <c r="T175" s="5"/>
      <c r="U175" s="1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</row>
    <row r="176" spans="2:84" ht="18.75">
      <c r="B176" s="5"/>
      <c r="C176" s="5"/>
      <c r="D176" s="5"/>
      <c r="E176" s="5"/>
      <c r="F176" s="5"/>
      <c r="G176" s="5"/>
      <c r="H176" s="45"/>
      <c r="I176" s="45"/>
      <c r="J176" s="45"/>
      <c r="K176" s="45"/>
      <c r="L176" s="45"/>
      <c r="M176" s="5"/>
      <c r="N176" s="5"/>
      <c r="O176" s="5"/>
      <c r="P176" s="5"/>
      <c r="Q176" s="5"/>
      <c r="R176" s="5"/>
      <c r="S176" s="5"/>
      <c r="T176" s="5"/>
      <c r="U176" s="1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</row>
    <row r="177" spans="2:84" ht="18.75">
      <c r="B177" s="5"/>
      <c r="C177" s="5"/>
      <c r="D177" s="5"/>
      <c r="E177" s="5"/>
      <c r="F177" s="5"/>
      <c r="G177" s="5"/>
      <c r="H177" s="45"/>
      <c r="I177" s="45"/>
      <c r="J177" s="45"/>
      <c r="K177" s="45"/>
      <c r="L177" s="45"/>
      <c r="M177" s="5"/>
      <c r="N177" s="5"/>
      <c r="O177" s="5"/>
      <c r="P177" s="5"/>
      <c r="Q177" s="5"/>
      <c r="R177" s="5"/>
      <c r="S177" s="5"/>
      <c r="T177" s="5"/>
      <c r="U177" s="1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</row>
    <row r="178" spans="2:84" ht="18.75">
      <c r="B178" s="5"/>
      <c r="C178" s="5"/>
      <c r="D178" s="5"/>
      <c r="E178" s="5"/>
      <c r="F178" s="5"/>
      <c r="G178" s="5"/>
      <c r="H178" s="45"/>
      <c r="I178" s="45"/>
      <c r="J178" s="45"/>
      <c r="K178" s="45"/>
      <c r="L178" s="45"/>
      <c r="M178" s="5"/>
      <c r="N178" s="5"/>
      <c r="O178" s="5"/>
      <c r="P178" s="5"/>
      <c r="Q178" s="5"/>
      <c r="R178" s="5"/>
      <c r="S178" s="5"/>
      <c r="T178" s="5"/>
      <c r="U178" s="1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</row>
    <row r="179" spans="2:84" ht="18.75">
      <c r="B179" s="5"/>
      <c r="C179" s="5"/>
      <c r="D179" s="5"/>
      <c r="E179" s="5"/>
      <c r="F179" s="5"/>
      <c r="G179" s="5"/>
      <c r="H179" s="45"/>
      <c r="I179" s="45"/>
      <c r="J179" s="45"/>
      <c r="K179" s="45"/>
      <c r="L179" s="45"/>
      <c r="M179" s="5"/>
      <c r="N179" s="5"/>
      <c r="O179" s="5"/>
      <c r="P179" s="5"/>
      <c r="Q179" s="5"/>
      <c r="R179" s="5"/>
      <c r="S179" s="5"/>
      <c r="T179" s="5"/>
      <c r="U179" s="1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</row>
  </sheetData>
  <sheetProtection/>
  <mergeCells count="19">
    <mergeCell ref="V4:V6"/>
    <mergeCell ref="B2:G2"/>
    <mergeCell ref="A3:A6"/>
    <mergeCell ref="B3:B6"/>
    <mergeCell ref="C3:C6"/>
    <mergeCell ref="D3:G3"/>
    <mergeCell ref="D4:D6"/>
    <mergeCell ref="E4:E6"/>
    <mergeCell ref="G4:G6"/>
    <mergeCell ref="F5:F6"/>
    <mergeCell ref="U4:U5"/>
    <mergeCell ref="N3:N6"/>
    <mergeCell ref="O3:O6"/>
    <mergeCell ref="P3:P6"/>
    <mergeCell ref="Q3:T3"/>
    <mergeCell ref="Q4:Q6"/>
    <mergeCell ref="R4:R6"/>
    <mergeCell ref="T4:T6"/>
    <mergeCell ref="S5:S6"/>
  </mergeCells>
  <conditionalFormatting sqref="F35:G35 G36">
    <cfRule type="cellIs" priority="1" dxfId="2" operator="notEqual" stopIfTrue="1">
      <formula>0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79"/>
  <sheetViews>
    <sheetView zoomScale="80" zoomScaleNormal="80" zoomScalePageLayoutView="0" workbookViewId="0" topLeftCell="A1">
      <pane xSplit="2" ySplit="7" topLeftCell="C23" activePane="bottomRight" state="frozen"/>
      <selection pane="topLeft" activeCell="B49" sqref="B48:B49"/>
      <selection pane="topRight" activeCell="B49" sqref="B48:B49"/>
      <selection pane="bottomLeft" activeCell="B49" sqref="B48:B49"/>
      <selection pane="bottomRight" activeCell="B49" sqref="B48:B49"/>
    </sheetView>
  </sheetViews>
  <sheetFormatPr defaultColWidth="9.140625" defaultRowHeight="15"/>
  <cols>
    <col min="1" max="1" width="5.8515625" style="1" customWidth="1"/>
    <col min="2" max="2" width="50.140625" style="44" customWidth="1"/>
    <col min="3" max="3" width="13.7109375" style="44" customWidth="1"/>
    <col min="4" max="4" width="16.28125" style="44" customWidth="1"/>
    <col min="5" max="5" width="16.140625" style="44" customWidth="1"/>
    <col min="6" max="6" width="14.7109375" style="44" customWidth="1"/>
    <col min="7" max="7" width="17.28125" style="44" customWidth="1"/>
    <col min="8" max="12" width="2.28125" style="47" hidden="1" customWidth="1"/>
    <col min="13" max="13" width="2.8515625" style="44" customWidth="1"/>
    <col min="14" max="14" width="5.8515625" style="44" customWidth="1"/>
    <col min="15" max="15" width="58.57421875" style="44" customWidth="1"/>
    <col min="16" max="16" width="15.00390625" style="44" customWidth="1"/>
    <col min="17" max="17" width="16.7109375" style="44" customWidth="1"/>
    <col min="18" max="18" width="18.57421875" style="44" customWidth="1"/>
    <col min="19" max="19" width="18.421875" style="44" hidden="1" customWidth="1"/>
    <col min="20" max="20" width="13.8515625" style="44" hidden="1" customWidth="1"/>
    <col min="21" max="21" width="9.8515625" style="44" customWidth="1"/>
    <col min="22" max="22" width="9.140625" style="48" customWidth="1"/>
    <col min="23" max="16384" width="9.140625" style="44" customWidth="1"/>
  </cols>
  <sheetData>
    <row r="1" ht="18.75" customHeight="1">
      <c r="G1" s="3" t="s">
        <v>3</v>
      </c>
    </row>
    <row r="2" spans="2:7" ht="18.75">
      <c r="B2" s="139" t="s">
        <v>66</v>
      </c>
      <c r="C2" s="139"/>
      <c r="D2" s="139"/>
      <c r="E2" s="139"/>
      <c r="F2" s="139"/>
      <c r="G2" s="139"/>
    </row>
    <row r="3" spans="1:79" ht="18.75">
      <c r="A3" s="132" t="s">
        <v>48</v>
      </c>
      <c r="B3" s="135" t="s">
        <v>0</v>
      </c>
      <c r="C3" s="135" t="s">
        <v>65</v>
      </c>
      <c r="D3" s="135" t="s">
        <v>2</v>
      </c>
      <c r="E3" s="136"/>
      <c r="F3" s="136"/>
      <c r="G3" s="136"/>
      <c r="H3" s="45"/>
      <c r="I3" s="45"/>
      <c r="J3" s="45"/>
      <c r="K3" s="45"/>
      <c r="L3" s="45"/>
      <c r="M3" s="5"/>
      <c r="N3" s="132" t="s">
        <v>48</v>
      </c>
      <c r="O3" s="135" t="s">
        <v>0</v>
      </c>
      <c r="P3" s="135" t="s">
        <v>65</v>
      </c>
      <c r="Q3" s="135" t="s">
        <v>2</v>
      </c>
      <c r="R3" s="136"/>
      <c r="S3" s="136"/>
      <c r="T3" s="136"/>
      <c r="U3" s="65"/>
      <c r="V3" s="1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 ht="12" customHeight="1">
      <c r="A4" s="133"/>
      <c r="B4" s="135"/>
      <c r="C4" s="135"/>
      <c r="D4" s="135" t="s">
        <v>16</v>
      </c>
      <c r="E4" s="135" t="s">
        <v>51</v>
      </c>
      <c r="F4" s="10" t="s">
        <v>22</v>
      </c>
      <c r="G4" s="135" t="s">
        <v>49</v>
      </c>
      <c r="H4" s="45"/>
      <c r="I4" s="45"/>
      <c r="J4" s="45"/>
      <c r="K4" s="45"/>
      <c r="L4" s="45"/>
      <c r="M4" s="5"/>
      <c r="N4" s="133"/>
      <c r="O4" s="135"/>
      <c r="P4" s="135"/>
      <c r="Q4" s="135" t="s">
        <v>16</v>
      </c>
      <c r="R4" s="135" t="s">
        <v>51</v>
      </c>
      <c r="S4" s="10" t="s">
        <v>22</v>
      </c>
      <c r="T4" s="140" t="s">
        <v>49</v>
      </c>
      <c r="U4" s="135" t="s">
        <v>74</v>
      </c>
      <c r="V4" s="13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79" s="48" customFormat="1" ht="18.75">
      <c r="A5" s="133"/>
      <c r="B5" s="136"/>
      <c r="C5" s="136"/>
      <c r="D5" s="135"/>
      <c r="E5" s="135"/>
      <c r="F5" s="135" t="s">
        <v>52</v>
      </c>
      <c r="G5" s="135"/>
      <c r="H5" s="46"/>
      <c r="I5" s="49"/>
      <c r="J5" s="49"/>
      <c r="K5" s="49"/>
      <c r="L5" s="49"/>
      <c r="M5" s="1"/>
      <c r="N5" s="133"/>
      <c r="O5" s="136"/>
      <c r="P5" s="136"/>
      <c r="Q5" s="135"/>
      <c r="R5" s="135"/>
      <c r="S5" s="135" t="s">
        <v>52</v>
      </c>
      <c r="T5" s="140"/>
      <c r="U5" s="135"/>
      <c r="V5" s="135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40.5" customHeight="1">
      <c r="A6" s="134"/>
      <c r="B6" s="137"/>
      <c r="C6" s="137"/>
      <c r="D6" s="135"/>
      <c r="E6" s="135"/>
      <c r="F6" s="138"/>
      <c r="G6" s="135"/>
      <c r="H6" s="45"/>
      <c r="I6" s="45"/>
      <c r="J6" s="45"/>
      <c r="K6" s="45"/>
      <c r="L6" s="45"/>
      <c r="M6" s="5"/>
      <c r="N6" s="134"/>
      <c r="O6" s="137"/>
      <c r="P6" s="137"/>
      <c r="Q6" s="135"/>
      <c r="R6" s="135"/>
      <c r="S6" s="138"/>
      <c r="T6" s="140"/>
      <c r="U6" s="10" t="s">
        <v>75</v>
      </c>
      <c r="V6" s="7" t="s">
        <v>71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1:79" ht="18.75">
      <c r="A7" s="11">
        <v>1</v>
      </c>
      <c r="B7" s="23">
        <v>2</v>
      </c>
      <c r="C7" s="23" t="s">
        <v>53</v>
      </c>
      <c r="D7" s="23">
        <v>4</v>
      </c>
      <c r="E7" s="23">
        <v>5</v>
      </c>
      <c r="F7" s="23">
        <v>6</v>
      </c>
      <c r="G7" s="23">
        <v>7</v>
      </c>
      <c r="H7" s="45"/>
      <c r="I7" s="45"/>
      <c r="J7" s="45"/>
      <c r="K7" s="45"/>
      <c r="L7" s="45"/>
      <c r="M7" s="5"/>
      <c r="N7" s="11">
        <v>1</v>
      </c>
      <c r="O7" s="23">
        <v>2</v>
      </c>
      <c r="P7" s="23" t="s">
        <v>53</v>
      </c>
      <c r="Q7" s="23" t="s">
        <v>73</v>
      </c>
      <c r="R7" s="23" t="s">
        <v>73</v>
      </c>
      <c r="S7" s="23">
        <v>6</v>
      </c>
      <c r="T7" s="66">
        <v>7</v>
      </c>
      <c r="U7" s="11"/>
      <c r="V7" s="7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</row>
    <row r="8" spans="1:79" ht="31.5">
      <c r="A8" s="11">
        <v>1</v>
      </c>
      <c r="B8" s="18" t="s">
        <v>23</v>
      </c>
      <c r="C8" s="42">
        <v>52723</v>
      </c>
      <c r="D8" s="43">
        <v>28584</v>
      </c>
      <c r="E8" s="43">
        <v>15139</v>
      </c>
      <c r="F8" s="43">
        <v>3677</v>
      </c>
      <c r="G8" s="43">
        <v>9000</v>
      </c>
      <c r="H8" s="45">
        <f>C8-D8-E8-G8</f>
        <v>0</v>
      </c>
      <c r="I8" s="45" t="e">
        <f>D8-'дисп. мес+возр'!#REF!</f>
        <v>#REF!</v>
      </c>
      <c r="J8" s="45" t="e">
        <f>E8-'проф осм по мес.'!#REF!</f>
        <v>#REF!</v>
      </c>
      <c r="K8" s="45" t="e">
        <f>F8-'проф осм по мес.'!#REF!</f>
        <v>#REF!</v>
      </c>
      <c r="L8" s="45" t="e">
        <f>G8-'Диспансерное набл. по мес. общ.'!#REF!</f>
        <v>#REF!</v>
      </c>
      <c r="M8" s="5"/>
      <c r="N8" s="11">
        <v>1</v>
      </c>
      <c r="O8" s="18" t="s">
        <v>23</v>
      </c>
      <c r="P8" s="42">
        <f>Q8+R8+T8</f>
        <v>58097</v>
      </c>
      <c r="Q8" s="43">
        <f>ROUND((($D$39+$D$34)*V8),0)-1</f>
        <v>40872</v>
      </c>
      <c r="R8" s="43">
        <f>ROUND((($E$39+$E$34)*V8),0)</f>
        <v>8225</v>
      </c>
      <c r="S8" s="43">
        <v>3677</v>
      </c>
      <c r="T8" s="67">
        <v>9000</v>
      </c>
      <c r="U8" s="43">
        <v>113635</v>
      </c>
      <c r="V8" s="73">
        <f>U8/$U$34</f>
        <v>0.24722178710665552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</row>
    <row r="9" spans="1:79" ht="31.5">
      <c r="A9" s="11">
        <v>2</v>
      </c>
      <c r="B9" s="18" t="s">
        <v>24</v>
      </c>
      <c r="C9" s="42">
        <v>21000</v>
      </c>
      <c r="D9" s="43">
        <v>7000</v>
      </c>
      <c r="E9" s="43">
        <v>5000</v>
      </c>
      <c r="F9" s="43">
        <v>1335</v>
      </c>
      <c r="G9" s="43">
        <v>9000</v>
      </c>
      <c r="H9" s="45">
        <f>C9-D9-E9-G9</f>
        <v>0</v>
      </c>
      <c r="I9" s="45" t="e">
        <f>D9-'дисп. мес+возр'!#REF!</f>
        <v>#REF!</v>
      </c>
      <c r="J9" s="45" t="e">
        <f>E9-'проф осм по мес.'!#REF!</f>
        <v>#REF!</v>
      </c>
      <c r="K9" s="45" t="e">
        <f>F9-'проф осм по мес.'!#REF!</f>
        <v>#REF!</v>
      </c>
      <c r="L9" s="45" t="e">
        <f>G9-'Диспансерное набл. по мес. общ.'!#REF!</f>
        <v>#REF!</v>
      </c>
      <c r="M9" s="5"/>
      <c r="N9" s="11">
        <v>2</v>
      </c>
      <c r="O9" s="18" t="s">
        <v>24</v>
      </c>
      <c r="P9" s="42">
        <f aca="true" t="shared" si="0" ref="P9:P33">Q9+R9+T9</f>
        <v>37431</v>
      </c>
      <c r="Q9" s="43">
        <f aca="true" t="shared" si="1" ref="Q9:Q33">ROUND((($D$39+$D$34)*V9),0)</f>
        <v>23668</v>
      </c>
      <c r="R9" s="43">
        <f aca="true" t="shared" si="2" ref="R9:R33">ROUND((($E$39+$E$34)*V9),0)</f>
        <v>4763</v>
      </c>
      <c r="S9" s="43">
        <v>1335</v>
      </c>
      <c r="T9" s="67">
        <v>9000</v>
      </c>
      <c r="U9" s="43">
        <v>65802</v>
      </c>
      <c r="V9" s="73">
        <f aca="true" t="shared" si="3" ref="V9:V34">U9/$U$34</f>
        <v>0.14315737259816208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</row>
    <row r="10" spans="1:79" ht="31.5">
      <c r="A10" s="11">
        <v>3</v>
      </c>
      <c r="B10" s="18" t="s">
        <v>25</v>
      </c>
      <c r="C10" s="42">
        <v>16000</v>
      </c>
      <c r="D10" s="43">
        <v>8300</v>
      </c>
      <c r="E10" s="43">
        <v>4500</v>
      </c>
      <c r="F10" s="43">
        <v>550</v>
      </c>
      <c r="G10" s="43">
        <v>3200</v>
      </c>
      <c r="H10" s="45">
        <f>C10-D10-E10-G10</f>
        <v>0</v>
      </c>
      <c r="I10" s="45" t="e">
        <f>D10-'дисп. мес+возр'!#REF!</f>
        <v>#REF!</v>
      </c>
      <c r="J10" s="45" t="e">
        <f>E10-'проф осм по мес.'!#REF!</f>
        <v>#REF!</v>
      </c>
      <c r="K10" s="45" t="e">
        <f>F10-'проф осм по мес.'!#REF!</f>
        <v>#REF!</v>
      </c>
      <c r="L10" s="45" t="e">
        <f>G10-'Диспансерное набл. по мес. общ.'!#REF!</f>
        <v>#REF!</v>
      </c>
      <c r="M10" s="5"/>
      <c r="N10" s="11">
        <v>3</v>
      </c>
      <c r="O10" s="18" t="s">
        <v>25</v>
      </c>
      <c r="P10" s="42">
        <f t="shared" si="0"/>
        <v>16687</v>
      </c>
      <c r="Q10" s="43">
        <f t="shared" si="1"/>
        <v>11228</v>
      </c>
      <c r="R10" s="43">
        <f t="shared" si="2"/>
        <v>2259</v>
      </c>
      <c r="S10" s="43">
        <v>550</v>
      </c>
      <c r="T10" s="67">
        <v>3200</v>
      </c>
      <c r="U10" s="43">
        <v>31215</v>
      </c>
      <c r="V10" s="73">
        <f t="shared" si="3"/>
        <v>0.06791066207184628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</row>
    <row r="11" spans="1:79" ht="31.5">
      <c r="A11" s="11">
        <v>4</v>
      </c>
      <c r="B11" s="18" t="s">
        <v>26</v>
      </c>
      <c r="C11" s="56">
        <v>7251</v>
      </c>
      <c r="D11" s="57">
        <v>3800</v>
      </c>
      <c r="E11" s="57">
        <v>2100</v>
      </c>
      <c r="F11" s="57">
        <v>376</v>
      </c>
      <c r="G11" s="57">
        <v>1351</v>
      </c>
      <c r="H11" s="45">
        <f aca="true" t="shared" si="4" ref="H11:H33">C11-D11-E11-G11</f>
        <v>0</v>
      </c>
      <c r="I11" s="45" t="e">
        <f>D11-'дисп. мес+возр'!#REF!</f>
        <v>#REF!</v>
      </c>
      <c r="J11" s="45" t="e">
        <f>E11-'проф осм по мес.'!#REF!</f>
        <v>#REF!</v>
      </c>
      <c r="K11" s="45" t="e">
        <f>F11-'проф осм по мес.'!#REF!</f>
        <v>#REF!</v>
      </c>
      <c r="L11" s="45" t="e">
        <f>G11-'Диспансерное набл. по мес. общ.'!#REF!</f>
        <v>#REF!</v>
      </c>
      <c r="M11" s="5"/>
      <c r="N11" s="11">
        <v>4</v>
      </c>
      <c r="O11" s="18" t="s">
        <v>26</v>
      </c>
      <c r="P11" s="42">
        <f t="shared" si="0"/>
        <v>9788</v>
      </c>
      <c r="Q11" s="43">
        <f t="shared" si="1"/>
        <v>7024</v>
      </c>
      <c r="R11" s="43">
        <f t="shared" si="2"/>
        <v>1413</v>
      </c>
      <c r="S11" s="57">
        <v>376</v>
      </c>
      <c r="T11" s="68">
        <v>1351</v>
      </c>
      <c r="U11" s="13">
        <v>19528</v>
      </c>
      <c r="V11" s="73">
        <f t="shared" si="3"/>
        <v>0.042484683932052354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</row>
    <row r="12" spans="1:79" ht="31.5">
      <c r="A12" s="11">
        <v>5</v>
      </c>
      <c r="B12" s="18" t="s">
        <v>27</v>
      </c>
      <c r="C12" s="42">
        <v>3900</v>
      </c>
      <c r="D12" s="43">
        <v>2000</v>
      </c>
      <c r="E12" s="43">
        <v>1000</v>
      </c>
      <c r="F12" s="43">
        <v>250</v>
      </c>
      <c r="G12" s="43">
        <v>900</v>
      </c>
      <c r="H12" s="45">
        <f t="shared" si="4"/>
        <v>0</v>
      </c>
      <c r="I12" s="45" t="e">
        <f>D12-'дисп. мес+возр'!#REF!</f>
        <v>#REF!</v>
      </c>
      <c r="J12" s="45" t="e">
        <f>E12-'проф осм по мес.'!#REF!</f>
        <v>#REF!</v>
      </c>
      <c r="K12" s="45" t="e">
        <f>F12-'проф осм по мес.'!#REF!</f>
        <v>#REF!</v>
      </c>
      <c r="L12" s="45" t="e">
        <f>G12-'Диспансерное набл. по мес. общ.'!#REF!</f>
        <v>#REF!</v>
      </c>
      <c r="M12" s="5"/>
      <c r="N12" s="11">
        <v>5</v>
      </c>
      <c r="O12" s="18" t="s">
        <v>27</v>
      </c>
      <c r="P12" s="42">
        <f t="shared" si="0"/>
        <v>6276</v>
      </c>
      <c r="Q12" s="43">
        <f t="shared" si="1"/>
        <v>4475</v>
      </c>
      <c r="R12" s="43">
        <f t="shared" si="2"/>
        <v>901</v>
      </c>
      <c r="S12" s="43">
        <v>250</v>
      </c>
      <c r="T12" s="67">
        <v>900</v>
      </c>
      <c r="U12" s="43">
        <v>12442</v>
      </c>
      <c r="V12" s="73">
        <f t="shared" si="3"/>
        <v>0.02706853940406572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</row>
    <row r="13" spans="1:79" ht="18.75">
      <c r="A13" s="11">
        <v>6</v>
      </c>
      <c r="B13" s="18" t="s">
        <v>28</v>
      </c>
      <c r="C13" s="42">
        <f>D13+E13+G13</f>
        <v>10950</v>
      </c>
      <c r="D13" s="43">
        <v>5500</v>
      </c>
      <c r="E13" s="43">
        <v>3500</v>
      </c>
      <c r="F13" s="43">
        <v>280</v>
      </c>
      <c r="G13" s="43">
        <v>1950</v>
      </c>
      <c r="H13" s="45">
        <f t="shared" si="4"/>
        <v>0</v>
      </c>
      <c r="I13" s="45" t="e">
        <f>D13-'дисп. мес+возр'!#REF!</f>
        <v>#REF!</v>
      </c>
      <c r="J13" s="45" t="e">
        <f>E13-'проф осм по мес.'!#REF!</f>
        <v>#REF!</v>
      </c>
      <c r="K13" s="45" t="e">
        <f>F13-'проф осм по мес.'!#REF!</f>
        <v>#REF!</v>
      </c>
      <c r="L13" s="45" t="e">
        <f>G13-'Диспансерное набл. по мес. общ.'!#REF!</f>
        <v>#REF!</v>
      </c>
      <c r="M13" s="5"/>
      <c r="N13" s="11">
        <v>6</v>
      </c>
      <c r="O13" s="18" t="s">
        <v>28</v>
      </c>
      <c r="P13" s="42">
        <f t="shared" si="0"/>
        <v>9011</v>
      </c>
      <c r="Q13" s="43">
        <f t="shared" si="1"/>
        <v>5878</v>
      </c>
      <c r="R13" s="43">
        <f t="shared" si="2"/>
        <v>1183</v>
      </c>
      <c r="S13" s="43">
        <v>280</v>
      </c>
      <c r="T13" s="67">
        <v>1950</v>
      </c>
      <c r="U13" s="43">
        <v>16341</v>
      </c>
      <c r="V13" s="73">
        <f t="shared" si="3"/>
        <v>0.03555111737677527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</row>
    <row r="14" spans="1:79" ht="31.5">
      <c r="A14" s="11">
        <v>7</v>
      </c>
      <c r="B14" s="18" t="s">
        <v>29</v>
      </c>
      <c r="C14" s="19">
        <f>D14+E14+G14</f>
        <v>6300</v>
      </c>
      <c r="D14" s="13">
        <v>3000</v>
      </c>
      <c r="E14" s="13">
        <v>2000</v>
      </c>
      <c r="F14" s="13">
        <v>650</v>
      </c>
      <c r="G14" s="13">
        <v>1300</v>
      </c>
      <c r="H14" s="45">
        <f t="shared" si="4"/>
        <v>0</v>
      </c>
      <c r="I14" s="45" t="e">
        <f>D14-'дисп. мес+возр'!#REF!</f>
        <v>#REF!</v>
      </c>
      <c r="J14" s="45" t="e">
        <f>E14-'проф осм по мес.'!#REF!</f>
        <v>#REF!</v>
      </c>
      <c r="K14" s="45" t="e">
        <f>F14-'проф осм по мес.'!#REF!</f>
        <v>#REF!</v>
      </c>
      <c r="L14" s="45" t="e">
        <f>G14-'Диспансерное набл. по мес. общ.'!#REF!</f>
        <v>#REF!</v>
      </c>
      <c r="M14" s="5"/>
      <c r="N14" s="11">
        <v>7</v>
      </c>
      <c r="O14" s="18" t="s">
        <v>29</v>
      </c>
      <c r="P14" s="42">
        <f t="shared" si="0"/>
        <v>8250</v>
      </c>
      <c r="Q14" s="43">
        <f t="shared" si="1"/>
        <v>5786</v>
      </c>
      <c r="R14" s="43">
        <f t="shared" si="2"/>
        <v>1164</v>
      </c>
      <c r="S14" s="13">
        <v>650</v>
      </c>
      <c r="T14" s="69">
        <v>1300</v>
      </c>
      <c r="U14" s="13">
        <v>16085</v>
      </c>
      <c r="V14" s="73">
        <f t="shared" si="3"/>
        <v>0.03499416945140629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</row>
    <row r="15" spans="1:79" ht="31.5">
      <c r="A15" s="11">
        <v>8</v>
      </c>
      <c r="B15" s="18" t="s">
        <v>30</v>
      </c>
      <c r="C15" s="42">
        <v>13190</v>
      </c>
      <c r="D15" s="43">
        <v>8290</v>
      </c>
      <c r="E15" s="43">
        <v>3700</v>
      </c>
      <c r="F15" s="43">
        <v>150</v>
      </c>
      <c r="G15" s="43">
        <v>1200</v>
      </c>
      <c r="H15" s="45">
        <f t="shared" si="4"/>
        <v>0</v>
      </c>
      <c r="I15" s="45" t="e">
        <f>D15-'дисп. мес+возр'!#REF!</f>
        <v>#REF!</v>
      </c>
      <c r="J15" s="45" t="e">
        <f>E15-'проф осм по мес.'!#REF!</f>
        <v>#REF!</v>
      </c>
      <c r="K15" s="45" t="e">
        <f>F15-'проф осм по мес.'!#REF!</f>
        <v>#REF!</v>
      </c>
      <c r="L15" s="45" t="e">
        <f>G15-'Диспансерное набл. по мес. общ.'!#REF!</f>
        <v>#REF!</v>
      </c>
      <c r="M15" s="5"/>
      <c r="N15" s="11">
        <v>8</v>
      </c>
      <c r="O15" s="18" t="s">
        <v>30</v>
      </c>
      <c r="P15" s="42">
        <f t="shared" si="0"/>
        <v>16569</v>
      </c>
      <c r="Q15" s="43">
        <f t="shared" si="1"/>
        <v>12794</v>
      </c>
      <c r="R15" s="43">
        <f t="shared" si="2"/>
        <v>2575</v>
      </c>
      <c r="S15" s="43">
        <v>150</v>
      </c>
      <c r="T15" s="67">
        <v>1200</v>
      </c>
      <c r="U15" s="43">
        <v>35570</v>
      </c>
      <c r="V15" s="73">
        <f t="shared" si="3"/>
        <v>0.07738530353661932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</row>
    <row r="16" spans="1:79" ht="31.5">
      <c r="A16" s="11">
        <v>9</v>
      </c>
      <c r="B16" s="18" t="s">
        <v>31</v>
      </c>
      <c r="C16" s="42">
        <f>D16+E16+G16</f>
        <v>2520</v>
      </c>
      <c r="D16" s="43">
        <v>1400</v>
      </c>
      <c r="E16" s="43">
        <v>500</v>
      </c>
      <c r="F16" s="43">
        <v>100</v>
      </c>
      <c r="G16" s="43">
        <v>620</v>
      </c>
      <c r="H16" s="45">
        <f t="shared" si="4"/>
        <v>0</v>
      </c>
      <c r="I16" s="45" t="e">
        <f>D16-'дисп. мес+возр'!#REF!</f>
        <v>#REF!</v>
      </c>
      <c r="J16" s="45" t="e">
        <f>E16-'проф осм по мес.'!#REF!</f>
        <v>#REF!</v>
      </c>
      <c r="K16" s="45" t="e">
        <f>F16-'проф осм по мес.'!#REF!</f>
        <v>#REF!</v>
      </c>
      <c r="L16" s="45" t="e">
        <f>G16-'Диспансерное набл. по мес. общ.'!#REF!</f>
        <v>#REF!</v>
      </c>
      <c r="M16" s="5"/>
      <c r="N16" s="11">
        <v>9</v>
      </c>
      <c r="O16" s="18" t="s">
        <v>31</v>
      </c>
      <c r="P16" s="42">
        <f t="shared" si="0"/>
        <v>2543</v>
      </c>
      <c r="Q16" s="43">
        <f t="shared" si="1"/>
        <v>1601</v>
      </c>
      <c r="R16" s="43">
        <f t="shared" si="2"/>
        <v>322</v>
      </c>
      <c r="S16" s="43">
        <v>100</v>
      </c>
      <c r="T16" s="67">
        <v>620</v>
      </c>
      <c r="U16" s="43">
        <v>4452</v>
      </c>
      <c r="V16" s="73">
        <f t="shared" si="3"/>
        <v>0.009685672514619883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</row>
    <row r="17" spans="1:79" ht="18.75">
      <c r="A17" s="11">
        <v>10</v>
      </c>
      <c r="B17" s="18" t="s">
        <v>32</v>
      </c>
      <c r="C17" s="42">
        <v>7179</v>
      </c>
      <c r="D17" s="43">
        <v>3551</v>
      </c>
      <c r="E17" s="43">
        <v>2278</v>
      </c>
      <c r="F17" s="43">
        <v>1350</v>
      </c>
      <c r="G17" s="43">
        <v>1350</v>
      </c>
      <c r="H17" s="45">
        <f t="shared" si="4"/>
        <v>0</v>
      </c>
      <c r="I17" s="45" t="e">
        <f>D17-'дисп. мес+возр'!#REF!</f>
        <v>#REF!</v>
      </c>
      <c r="J17" s="45" t="e">
        <f>E17-'проф осм по мес.'!#REF!</f>
        <v>#REF!</v>
      </c>
      <c r="K17" s="45" t="e">
        <f>F17-'проф осм по мес.'!#REF!</f>
        <v>#REF!</v>
      </c>
      <c r="L17" s="45" t="e">
        <f>G17-'Диспансерное набл. по мес. общ.'!#REF!</f>
        <v>#REF!</v>
      </c>
      <c r="M17" s="5"/>
      <c r="N17" s="11">
        <v>10</v>
      </c>
      <c r="O17" s="18" t="s">
        <v>32</v>
      </c>
      <c r="P17" s="42">
        <f t="shared" si="0"/>
        <v>6413</v>
      </c>
      <c r="Q17" s="43">
        <f t="shared" si="1"/>
        <v>4215</v>
      </c>
      <c r="R17" s="43">
        <f t="shared" si="2"/>
        <v>848</v>
      </c>
      <c r="S17" s="43">
        <v>1350</v>
      </c>
      <c r="T17" s="67">
        <v>1350</v>
      </c>
      <c r="U17" s="43">
        <v>11718</v>
      </c>
      <c r="V17" s="73">
        <f t="shared" si="3"/>
        <v>0.02549342105263158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</row>
    <row r="18" spans="1:79" ht="18.75">
      <c r="A18" s="11">
        <v>11</v>
      </c>
      <c r="B18" s="18" t="s">
        <v>33</v>
      </c>
      <c r="C18" s="42">
        <v>2500</v>
      </c>
      <c r="D18" s="43">
        <v>1200</v>
      </c>
      <c r="E18" s="43">
        <v>650</v>
      </c>
      <c r="F18" s="43">
        <v>100</v>
      </c>
      <c r="G18" s="43">
        <v>650</v>
      </c>
      <c r="H18" s="45">
        <f t="shared" si="4"/>
        <v>0</v>
      </c>
      <c r="I18" s="45" t="e">
        <f>D18-'дисп. мес+возр'!#REF!</f>
        <v>#REF!</v>
      </c>
      <c r="J18" s="45" t="e">
        <f>E18-'проф осм по мес.'!#REF!</f>
        <v>#REF!</v>
      </c>
      <c r="K18" s="45" t="e">
        <f>F18-'проф осм по мес.'!#REF!</f>
        <v>#REF!</v>
      </c>
      <c r="L18" s="45" t="e">
        <f>G18-'Диспансерное набл. по мес. общ.'!#REF!</f>
        <v>#REF!</v>
      </c>
      <c r="M18" s="5"/>
      <c r="N18" s="11">
        <v>11</v>
      </c>
      <c r="O18" s="18" t="s">
        <v>33</v>
      </c>
      <c r="P18" s="42">
        <f t="shared" si="0"/>
        <v>2989</v>
      </c>
      <c r="Q18" s="43">
        <f t="shared" si="1"/>
        <v>1947</v>
      </c>
      <c r="R18" s="43">
        <f t="shared" si="2"/>
        <v>392</v>
      </c>
      <c r="S18" s="43">
        <v>100</v>
      </c>
      <c r="T18" s="67">
        <v>650</v>
      </c>
      <c r="U18" s="43">
        <v>5413</v>
      </c>
      <c r="V18" s="73">
        <f t="shared" si="3"/>
        <v>0.011776402812587024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</row>
    <row r="19" spans="1:79" ht="31.5">
      <c r="A19" s="11">
        <v>12</v>
      </c>
      <c r="B19" s="18" t="s">
        <v>34</v>
      </c>
      <c r="C19" s="42">
        <v>3020</v>
      </c>
      <c r="D19" s="43">
        <v>1170</v>
      </c>
      <c r="E19" s="43">
        <v>720</v>
      </c>
      <c r="F19" s="43">
        <v>90</v>
      </c>
      <c r="G19" s="43">
        <v>1130</v>
      </c>
      <c r="H19" s="45">
        <f t="shared" si="4"/>
        <v>0</v>
      </c>
      <c r="I19" s="45" t="e">
        <f>D19-'дисп. мес+возр'!#REF!</f>
        <v>#REF!</v>
      </c>
      <c r="J19" s="45" t="e">
        <f>E19-'проф осм по мес.'!#REF!</f>
        <v>#REF!</v>
      </c>
      <c r="K19" s="45" t="e">
        <f>F19-'проф осм по мес.'!#REF!</f>
        <v>#REF!</v>
      </c>
      <c r="L19" s="45" t="e">
        <f>G19-'Диспансерное набл. по мес. общ.'!#REF!</f>
        <v>#REF!</v>
      </c>
      <c r="M19" s="5"/>
      <c r="N19" s="11">
        <v>12</v>
      </c>
      <c r="O19" s="18" t="s">
        <v>34</v>
      </c>
      <c r="P19" s="42">
        <f t="shared" si="0"/>
        <v>2817</v>
      </c>
      <c r="Q19" s="43">
        <f t="shared" si="1"/>
        <v>1404</v>
      </c>
      <c r="R19" s="43">
        <f t="shared" si="2"/>
        <v>283</v>
      </c>
      <c r="S19" s="43">
        <v>90</v>
      </c>
      <c r="T19" s="67">
        <v>1130</v>
      </c>
      <c r="U19" s="43">
        <v>3904</v>
      </c>
      <c r="V19" s="73">
        <f t="shared" si="3"/>
        <v>0.008493455861876914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1:79" ht="31.5">
      <c r="A20" s="11">
        <v>13</v>
      </c>
      <c r="B20" s="18" t="s">
        <v>35</v>
      </c>
      <c r="C20" s="42">
        <v>6500</v>
      </c>
      <c r="D20" s="43">
        <v>2800</v>
      </c>
      <c r="E20" s="43">
        <v>1500</v>
      </c>
      <c r="F20" s="43">
        <v>50</v>
      </c>
      <c r="G20" s="43">
        <v>2200</v>
      </c>
      <c r="H20" s="45">
        <f t="shared" si="4"/>
        <v>0</v>
      </c>
      <c r="I20" s="45" t="e">
        <f>D20-'дисп. мес+возр'!#REF!</f>
        <v>#REF!</v>
      </c>
      <c r="J20" s="45" t="e">
        <f>E20-'проф осм по мес.'!#REF!</f>
        <v>#REF!</v>
      </c>
      <c r="K20" s="45" t="e">
        <f>F20-'проф осм по мес.'!#REF!</f>
        <v>#REF!</v>
      </c>
      <c r="L20" s="45" t="e">
        <f>G20-'Диспансерное набл. по мес. общ.'!#REF!</f>
        <v>#REF!</v>
      </c>
      <c r="M20" s="5"/>
      <c r="N20" s="11">
        <v>13</v>
      </c>
      <c r="O20" s="18" t="s">
        <v>35</v>
      </c>
      <c r="P20" s="42">
        <f t="shared" si="0"/>
        <v>7260</v>
      </c>
      <c r="Q20" s="43">
        <f t="shared" si="1"/>
        <v>4212</v>
      </c>
      <c r="R20" s="43">
        <f t="shared" si="2"/>
        <v>848</v>
      </c>
      <c r="S20" s="43">
        <v>50</v>
      </c>
      <c r="T20" s="67">
        <v>2200</v>
      </c>
      <c r="U20" s="43">
        <v>11710</v>
      </c>
      <c r="V20" s="73">
        <f t="shared" si="3"/>
        <v>0.025476016429963798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</row>
    <row r="21" spans="1:79" ht="31.5">
      <c r="A21" s="11">
        <v>14</v>
      </c>
      <c r="B21" s="18" t="s">
        <v>36</v>
      </c>
      <c r="C21" s="42">
        <f>D21+E21+G21</f>
        <v>6817</v>
      </c>
      <c r="D21" s="43">
        <v>2984</v>
      </c>
      <c r="E21" s="43">
        <v>2456</v>
      </c>
      <c r="F21" s="43">
        <v>354</v>
      </c>
      <c r="G21" s="43">
        <v>1377</v>
      </c>
      <c r="H21" s="45">
        <f t="shared" si="4"/>
        <v>0</v>
      </c>
      <c r="I21" s="45" t="e">
        <f>D21-'дисп. мес+возр'!#REF!</f>
        <v>#REF!</v>
      </c>
      <c r="J21" s="45" t="e">
        <f>E21-'проф осм по мес.'!#REF!</f>
        <v>#REF!</v>
      </c>
      <c r="K21" s="45" t="e">
        <f>F21-'проф осм по мес.'!#REF!</f>
        <v>#REF!</v>
      </c>
      <c r="L21" s="45" t="e">
        <f>G21-'Диспансерное набл. по мес. общ.'!#REF!</f>
        <v>#REF!</v>
      </c>
      <c r="M21" s="5"/>
      <c r="N21" s="11">
        <v>14</v>
      </c>
      <c r="O21" s="18" t="s">
        <v>36</v>
      </c>
      <c r="P21" s="42">
        <f t="shared" si="0"/>
        <v>5167</v>
      </c>
      <c r="Q21" s="43">
        <f t="shared" si="1"/>
        <v>3155</v>
      </c>
      <c r="R21" s="43">
        <f t="shared" si="2"/>
        <v>635</v>
      </c>
      <c r="S21" s="43">
        <v>354</v>
      </c>
      <c r="T21" s="67">
        <v>1377</v>
      </c>
      <c r="U21" s="43">
        <v>8772</v>
      </c>
      <c r="V21" s="73">
        <f t="shared" si="3"/>
        <v>0.019084168755221387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</row>
    <row r="22" spans="1:79" ht="18.75">
      <c r="A22" s="11">
        <v>15</v>
      </c>
      <c r="B22" s="18" t="s">
        <v>37</v>
      </c>
      <c r="C22" s="42">
        <v>3720</v>
      </c>
      <c r="D22" s="43">
        <v>2400</v>
      </c>
      <c r="E22" s="43">
        <v>1000</v>
      </c>
      <c r="F22" s="43">
        <v>200</v>
      </c>
      <c r="G22" s="43">
        <v>320</v>
      </c>
      <c r="H22" s="45">
        <f t="shared" si="4"/>
        <v>0</v>
      </c>
      <c r="I22" s="45" t="e">
        <f>D22-'дисп. мес+возр'!#REF!</f>
        <v>#REF!</v>
      </c>
      <c r="J22" s="45" t="e">
        <f>E22-'проф осм по мес.'!#REF!</f>
        <v>#REF!</v>
      </c>
      <c r="K22" s="45" t="e">
        <f>F22-'проф осм по мес.'!#REF!</f>
        <v>#REF!</v>
      </c>
      <c r="L22" s="45" t="e">
        <f>G22-'Диспансерное набл. по мес. общ.'!#REF!</f>
        <v>#REF!</v>
      </c>
      <c r="M22" s="5"/>
      <c r="N22" s="11">
        <v>15</v>
      </c>
      <c r="O22" s="18" t="s">
        <v>37</v>
      </c>
      <c r="P22" s="42">
        <f t="shared" si="0"/>
        <v>4142</v>
      </c>
      <c r="Q22" s="43">
        <f t="shared" si="1"/>
        <v>3182</v>
      </c>
      <c r="R22" s="43">
        <f t="shared" si="2"/>
        <v>640</v>
      </c>
      <c r="S22" s="43">
        <v>200</v>
      </c>
      <c r="T22" s="67">
        <v>320</v>
      </c>
      <c r="U22" s="43">
        <v>8848</v>
      </c>
      <c r="V22" s="73">
        <f t="shared" si="3"/>
        <v>0.0192495126705653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</row>
    <row r="23" spans="1:79" ht="31.5">
      <c r="A23" s="11">
        <v>16</v>
      </c>
      <c r="B23" s="18" t="s">
        <v>38</v>
      </c>
      <c r="C23" s="42">
        <f>D23+E23+G23</f>
        <v>15198</v>
      </c>
      <c r="D23" s="43">
        <v>8300</v>
      </c>
      <c r="E23" s="43">
        <v>2600</v>
      </c>
      <c r="F23" s="43">
        <v>418</v>
      </c>
      <c r="G23" s="43">
        <v>4298</v>
      </c>
      <c r="H23" s="45">
        <f t="shared" si="4"/>
        <v>0</v>
      </c>
      <c r="I23" s="45" t="e">
        <f>D23-'дисп. мес+возр'!#REF!</f>
        <v>#REF!</v>
      </c>
      <c r="J23" s="45" t="e">
        <f>E23-'проф осм по мес.'!#REF!</f>
        <v>#REF!</v>
      </c>
      <c r="K23" s="45" t="e">
        <f>F23-'проф осм по мес.'!#REF!</f>
        <v>#REF!</v>
      </c>
      <c r="L23" s="45" t="e">
        <f>G23-'Диспансерное набл. по мес. общ.'!#REF!</f>
        <v>#REF!</v>
      </c>
      <c r="M23" s="5"/>
      <c r="N23" s="11">
        <v>16</v>
      </c>
      <c r="O23" s="18" t="s">
        <v>38</v>
      </c>
      <c r="P23" s="42">
        <f t="shared" si="0"/>
        <v>14267</v>
      </c>
      <c r="Q23" s="43">
        <f t="shared" si="1"/>
        <v>8299</v>
      </c>
      <c r="R23" s="43">
        <f t="shared" si="2"/>
        <v>1670</v>
      </c>
      <c r="S23" s="43">
        <v>418</v>
      </c>
      <c r="T23" s="67">
        <v>4298</v>
      </c>
      <c r="U23" s="43">
        <v>23072</v>
      </c>
      <c r="V23" s="73">
        <f t="shared" si="3"/>
        <v>0.05019493177387914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</row>
    <row r="24" spans="1:79" ht="31.5">
      <c r="A24" s="11">
        <v>17</v>
      </c>
      <c r="B24" s="18" t="s">
        <v>39</v>
      </c>
      <c r="C24" s="42">
        <v>6263</v>
      </c>
      <c r="D24" s="43">
        <v>2898</v>
      </c>
      <c r="E24" s="43">
        <v>1000</v>
      </c>
      <c r="F24" s="43">
        <v>746</v>
      </c>
      <c r="G24" s="43">
        <v>2365</v>
      </c>
      <c r="H24" s="45">
        <f t="shared" si="4"/>
        <v>0</v>
      </c>
      <c r="I24" s="45" t="e">
        <f>D24-'дисп. мес+возр'!#REF!</f>
        <v>#REF!</v>
      </c>
      <c r="J24" s="45" t="e">
        <f>E24-'проф осм по мес.'!#REF!</f>
        <v>#REF!</v>
      </c>
      <c r="K24" s="45" t="e">
        <f>F24-'проф осм по мес.'!#REF!</f>
        <v>#REF!</v>
      </c>
      <c r="L24" s="45" t="e">
        <f>G24-'Диспансерное набл. по мес. общ.'!#REF!</f>
        <v>#REF!</v>
      </c>
      <c r="M24" s="5"/>
      <c r="N24" s="11">
        <v>17</v>
      </c>
      <c r="O24" s="18" t="s">
        <v>39</v>
      </c>
      <c r="P24" s="42">
        <f t="shared" si="0"/>
        <v>5540</v>
      </c>
      <c r="Q24" s="43">
        <f t="shared" si="1"/>
        <v>2643</v>
      </c>
      <c r="R24" s="43">
        <f t="shared" si="2"/>
        <v>532</v>
      </c>
      <c r="S24" s="43">
        <v>746</v>
      </c>
      <c r="T24" s="67">
        <v>2365</v>
      </c>
      <c r="U24" s="43">
        <v>7349</v>
      </c>
      <c r="V24" s="73">
        <f t="shared" si="3"/>
        <v>0.01598832149818992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</row>
    <row r="25" spans="1:79" ht="31.5">
      <c r="A25" s="11">
        <v>18</v>
      </c>
      <c r="B25" s="18" t="s">
        <v>40</v>
      </c>
      <c r="C25" s="42">
        <f>'[1]проф мероприятия'!C8</f>
        <v>1716</v>
      </c>
      <c r="D25" s="43">
        <f>'[1]проф мероприятия'!D8</f>
        <v>750</v>
      </c>
      <c r="E25" s="43">
        <f>'[1]проф осм по мес.'!C7</f>
        <v>650</v>
      </c>
      <c r="F25" s="43">
        <f>'[1]проф осм по мес.'!Q7</f>
        <v>145</v>
      </c>
      <c r="G25" s="43">
        <f>'[1]Диспансерное набл. по мес. общ.'!C7</f>
        <v>316</v>
      </c>
      <c r="H25" s="45">
        <f t="shared" si="4"/>
        <v>0</v>
      </c>
      <c r="I25" s="45" t="e">
        <f>D25-'дисп. мес+возр'!#REF!</f>
        <v>#REF!</v>
      </c>
      <c r="J25" s="45" t="e">
        <f>E25-'проф осм по мес.'!#REF!</f>
        <v>#REF!</v>
      </c>
      <c r="K25" s="45" t="e">
        <f>F25-'проф осм по мес.'!#REF!</f>
        <v>#REF!</v>
      </c>
      <c r="L25" s="45" t="e">
        <f>G25-'Диспансерное набл. по мес. общ.'!#REF!</f>
        <v>#REF!</v>
      </c>
      <c r="M25" s="5"/>
      <c r="N25" s="11">
        <v>18</v>
      </c>
      <c r="O25" s="18" t="s">
        <v>40</v>
      </c>
      <c r="P25" s="42">
        <f t="shared" si="0"/>
        <v>2023</v>
      </c>
      <c r="Q25" s="43">
        <f t="shared" si="1"/>
        <v>1421</v>
      </c>
      <c r="R25" s="43">
        <f t="shared" si="2"/>
        <v>286</v>
      </c>
      <c r="S25" s="43">
        <v>145</v>
      </c>
      <c r="T25" s="67">
        <v>316</v>
      </c>
      <c r="U25" s="43">
        <v>3950</v>
      </c>
      <c r="V25" s="73">
        <f t="shared" si="3"/>
        <v>0.008593532442216653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</row>
    <row r="26" spans="1:71" ht="31.5">
      <c r="A26" s="11">
        <v>19</v>
      </c>
      <c r="B26" s="18" t="s">
        <v>41</v>
      </c>
      <c r="C26" s="52">
        <f>D26+E26+G26</f>
        <v>3150</v>
      </c>
      <c r="D26" s="53">
        <v>1700</v>
      </c>
      <c r="E26" s="53">
        <v>650</v>
      </c>
      <c r="F26" s="53">
        <v>25</v>
      </c>
      <c r="G26" s="53">
        <v>800</v>
      </c>
      <c r="H26" s="45">
        <f t="shared" si="4"/>
        <v>0</v>
      </c>
      <c r="I26" s="45" t="e">
        <f>D26-'дисп. мес+возр'!#REF!</f>
        <v>#REF!</v>
      </c>
      <c r="J26" s="45" t="e">
        <f>E26-'проф осм по мес.'!#REF!</f>
        <v>#REF!</v>
      </c>
      <c r="K26" s="45" t="e">
        <f>F26-'проф осм по мес.'!#REF!</f>
        <v>#REF!</v>
      </c>
      <c r="L26" s="45" t="e">
        <f>G26-'Диспансерное набл. по мес. общ.'!#REF!</f>
        <v>#REF!</v>
      </c>
      <c r="M26" s="5"/>
      <c r="N26" s="11">
        <v>19</v>
      </c>
      <c r="O26" s="18" t="s">
        <v>41</v>
      </c>
      <c r="P26" s="42">
        <f t="shared" si="0"/>
        <v>3744</v>
      </c>
      <c r="Q26" s="43">
        <f t="shared" si="1"/>
        <v>2451</v>
      </c>
      <c r="R26" s="43">
        <f t="shared" si="2"/>
        <v>493</v>
      </c>
      <c r="S26" s="53">
        <v>25</v>
      </c>
      <c r="T26" s="70">
        <v>800</v>
      </c>
      <c r="U26" s="53">
        <v>6815</v>
      </c>
      <c r="V26" s="73">
        <f t="shared" si="3"/>
        <v>0.014826562935115566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</row>
    <row r="27" spans="1:79" ht="31.5">
      <c r="A27" s="11">
        <v>20</v>
      </c>
      <c r="B27" s="18" t="s">
        <v>42</v>
      </c>
      <c r="C27" s="42">
        <f>D27+E27+G27</f>
        <v>4116</v>
      </c>
      <c r="D27" s="43">
        <v>2500</v>
      </c>
      <c r="E27" s="43">
        <v>1121</v>
      </c>
      <c r="F27" s="43">
        <v>495</v>
      </c>
      <c r="G27" s="43">
        <v>495</v>
      </c>
      <c r="H27" s="45">
        <f t="shared" si="4"/>
        <v>0</v>
      </c>
      <c r="I27" s="45" t="e">
        <f>D27-'дисп. мес+возр'!#REF!</f>
        <v>#REF!</v>
      </c>
      <c r="J27" s="45" t="e">
        <f>E27-'проф осм по мес.'!#REF!</f>
        <v>#REF!</v>
      </c>
      <c r="K27" s="45" t="e">
        <f>F27-'проф осм по мес.'!#REF!</f>
        <v>#REF!</v>
      </c>
      <c r="L27" s="45" t="e">
        <f>G27-'Диспансерное набл. по мес. общ.'!#REF!</f>
        <v>#REF!</v>
      </c>
      <c r="M27" s="5"/>
      <c r="N27" s="11">
        <v>20</v>
      </c>
      <c r="O27" s="18" t="s">
        <v>42</v>
      </c>
      <c r="P27" s="42">
        <f t="shared" si="0"/>
        <v>4395</v>
      </c>
      <c r="Q27" s="43">
        <f t="shared" si="1"/>
        <v>3247</v>
      </c>
      <c r="R27" s="43">
        <f t="shared" si="2"/>
        <v>653</v>
      </c>
      <c r="S27" s="43">
        <v>495</v>
      </c>
      <c r="T27" s="67">
        <v>495</v>
      </c>
      <c r="U27" s="43">
        <v>9027</v>
      </c>
      <c r="V27" s="73">
        <f t="shared" si="3"/>
        <v>0.019638941102756893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</row>
    <row r="28" spans="1:79" ht="31.5">
      <c r="A28" s="11">
        <v>21</v>
      </c>
      <c r="B28" s="18" t="s">
        <v>43</v>
      </c>
      <c r="C28" s="42">
        <v>2400</v>
      </c>
      <c r="D28" s="43">
        <v>800</v>
      </c>
      <c r="E28" s="43">
        <v>1000</v>
      </c>
      <c r="F28" s="43">
        <v>200</v>
      </c>
      <c r="G28" s="43">
        <v>600</v>
      </c>
      <c r="H28" s="45">
        <f t="shared" si="4"/>
        <v>0</v>
      </c>
      <c r="I28" s="45" t="e">
        <f>D28-'дисп. мес+возр'!#REF!</f>
        <v>#REF!</v>
      </c>
      <c r="J28" s="45" t="e">
        <f>E28-'проф осм по мес.'!#REF!</f>
        <v>#REF!</v>
      </c>
      <c r="K28" s="45" t="e">
        <f>F28-'проф осм по мес.'!#REF!</f>
        <v>#REF!</v>
      </c>
      <c r="L28" s="45" t="e">
        <f>G28-'Диспансерное набл. по мес. общ.'!#REF!</f>
        <v>#REF!</v>
      </c>
      <c r="M28" s="5"/>
      <c r="N28" s="11">
        <v>21</v>
      </c>
      <c r="O28" s="18" t="s">
        <v>43</v>
      </c>
      <c r="P28" s="42">
        <f t="shared" si="0"/>
        <v>2779</v>
      </c>
      <c r="Q28" s="43">
        <f t="shared" si="1"/>
        <v>1814</v>
      </c>
      <c r="R28" s="43">
        <f t="shared" si="2"/>
        <v>365</v>
      </c>
      <c r="S28" s="43">
        <v>200</v>
      </c>
      <c r="T28" s="67">
        <v>600</v>
      </c>
      <c r="U28" s="43">
        <v>5044</v>
      </c>
      <c r="V28" s="73">
        <f t="shared" si="3"/>
        <v>0.010973614592035644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</row>
    <row r="29" spans="1:79" ht="31.5">
      <c r="A29" s="11">
        <v>22</v>
      </c>
      <c r="B29" s="18" t="s">
        <v>44</v>
      </c>
      <c r="C29" s="54">
        <f>D29+E29+G29</f>
        <v>4358</v>
      </c>
      <c r="D29" s="55">
        <v>2300</v>
      </c>
      <c r="E29" s="55">
        <v>1200</v>
      </c>
      <c r="F29" s="55">
        <v>36</v>
      </c>
      <c r="G29" s="55">
        <v>858</v>
      </c>
      <c r="H29" s="45">
        <f t="shared" si="4"/>
        <v>0</v>
      </c>
      <c r="I29" s="45">
        <f>D29-'дисп. мес+возр'!C9</f>
        <v>-1380</v>
      </c>
      <c r="J29" s="45">
        <f>E29-'проф осм по мес.'!C7</f>
        <v>-150</v>
      </c>
      <c r="K29" s="45">
        <f>F29-'проф осм по мес.'!Q7</f>
        <v>-14</v>
      </c>
      <c r="L29" s="45">
        <f>G29-'Диспансерное набл. по мес. общ.'!C7</f>
        <v>-172</v>
      </c>
      <c r="M29" s="5"/>
      <c r="N29" s="11">
        <v>22</v>
      </c>
      <c r="O29" s="18" t="s">
        <v>44</v>
      </c>
      <c r="P29" s="42">
        <f t="shared" si="0"/>
        <v>3862</v>
      </c>
      <c r="Q29" s="43">
        <f t="shared" si="1"/>
        <v>2501</v>
      </c>
      <c r="R29" s="43">
        <f t="shared" si="2"/>
        <v>503</v>
      </c>
      <c r="S29" s="55">
        <v>36</v>
      </c>
      <c r="T29" s="71">
        <v>858</v>
      </c>
      <c r="U29" s="55">
        <v>6953</v>
      </c>
      <c r="V29" s="73">
        <f t="shared" si="3"/>
        <v>0.015126792676134782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</row>
    <row r="30" spans="1:79" ht="141.75">
      <c r="A30" s="11">
        <v>23</v>
      </c>
      <c r="B30" s="18" t="s">
        <v>56</v>
      </c>
      <c r="C30" s="42">
        <v>803</v>
      </c>
      <c r="D30" s="43">
        <v>313</v>
      </c>
      <c r="E30" s="43">
        <v>190</v>
      </c>
      <c r="F30" s="43">
        <v>90</v>
      </c>
      <c r="G30" s="43">
        <v>300</v>
      </c>
      <c r="H30" s="45">
        <f t="shared" si="4"/>
        <v>0</v>
      </c>
      <c r="I30" s="45" t="e">
        <f>D30-'дисп. мес+возр'!#REF!</f>
        <v>#REF!</v>
      </c>
      <c r="J30" s="45" t="e">
        <f>E30-'проф осм по мес.'!#REF!</f>
        <v>#REF!</v>
      </c>
      <c r="K30" s="45" t="e">
        <f>F30-'проф осм по мес.'!#REF!</f>
        <v>#REF!</v>
      </c>
      <c r="L30" s="45" t="e">
        <f>G30-'Диспансерное набл. по мес. общ.'!#REF!</f>
        <v>#REF!</v>
      </c>
      <c r="M30" s="5"/>
      <c r="N30" s="11">
        <v>23</v>
      </c>
      <c r="O30" s="18" t="s">
        <v>56</v>
      </c>
      <c r="P30" s="42">
        <f t="shared" si="0"/>
        <v>1692</v>
      </c>
      <c r="Q30" s="43">
        <f t="shared" si="1"/>
        <v>1159</v>
      </c>
      <c r="R30" s="43">
        <f t="shared" si="2"/>
        <v>233</v>
      </c>
      <c r="S30" s="43">
        <v>90</v>
      </c>
      <c r="T30" s="67">
        <v>300</v>
      </c>
      <c r="U30" s="43">
        <v>3222</v>
      </c>
      <c r="V30" s="73">
        <f t="shared" si="3"/>
        <v>0.007009711779448621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</row>
    <row r="31" spans="1:79" ht="31.5">
      <c r="A31" s="11">
        <v>24</v>
      </c>
      <c r="B31" s="18" t="s">
        <v>45</v>
      </c>
      <c r="C31" s="54">
        <v>1281</v>
      </c>
      <c r="D31" s="55">
        <v>575</v>
      </c>
      <c r="E31" s="55">
        <v>500</v>
      </c>
      <c r="F31" s="55"/>
      <c r="G31" s="55">
        <v>206</v>
      </c>
      <c r="H31" s="45">
        <f t="shared" si="4"/>
        <v>0</v>
      </c>
      <c r="I31" s="45" t="e">
        <f>D31-'дисп. мес+возр'!#REF!</f>
        <v>#REF!</v>
      </c>
      <c r="J31" s="45" t="e">
        <f>E31-'проф осм по мес.'!#REF!</f>
        <v>#REF!</v>
      </c>
      <c r="K31" s="45" t="e">
        <f>F31-'проф осм по мес.'!#REF!</f>
        <v>#REF!</v>
      </c>
      <c r="L31" s="45" t="e">
        <f>G31-'Диспансерное набл. по мес. общ.'!#REF!</f>
        <v>#REF!</v>
      </c>
      <c r="M31" s="5"/>
      <c r="N31" s="11">
        <v>24</v>
      </c>
      <c r="O31" s="18" t="s">
        <v>45</v>
      </c>
      <c r="P31" s="42">
        <f t="shared" si="0"/>
        <v>1688</v>
      </c>
      <c r="Q31" s="43">
        <f t="shared" si="1"/>
        <v>1234</v>
      </c>
      <c r="R31" s="43">
        <f t="shared" si="2"/>
        <v>248</v>
      </c>
      <c r="S31" s="55"/>
      <c r="T31" s="71">
        <v>206</v>
      </c>
      <c r="U31" s="55">
        <v>3430</v>
      </c>
      <c r="V31" s="73">
        <f t="shared" si="3"/>
        <v>0.007462231968810916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</row>
    <row r="32" spans="1:79" ht="18.75">
      <c r="A32" s="11">
        <v>25</v>
      </c>
      <c r="B32" s="18" t="s">
        <v>46</v>
      </c>
      <c r="C32" s="42">
        <f>D32+E32+G32</f>
        <v>5419</v>
      </c>
      <c r="D32" s="43">
        <v>2929</v>
      </c>
      <c r="E32" s="43">
        <v>1490</v>
      </c>
      <c r="F32" s="43">
        <v>780</v>
      </c>
      <c r="G32" s="43">
        <v>1000</v>
      </c>
      <c r="H32" s="45">
        <f t="shared" si="4"/>
        <v>0</v>
      </c>
      <c r="I32" s="45" t="e">
        <f>D32-'дисп. мес+возр'!#REF!</f>
        <v>#REF!</v>
      </c>
      <c r="J32" s="45" t="e">
        <f>E32-'проф осм по мес.'!#REF!</f>
        <v>#REF!</v>
      </c>
      <c r="K32" s="45" t="e">
        <f>F32-'проф осм по мес.'!#REF!</f>
        <v>#REF!</v>
      </c>
      <c r="L32" s="45" t="e">
        <f>G32-'Диспансерное набл. по мес. общ.'!#REF!</f>
        <v>#REF!</v>
      </c>
      <c r="M32" s="5"/>
      <c r="N32" s="11">
        <v>25</v>
      </c>
      <c r="O32" s="18" t="s">
        <v>46</v>
      </c>
      <c r="P32" s="42">
        <f t="shared" si="0"/>
        <v>9917</v>
      </c>
      <c r="Q32" s="43">
        <f t="shared" si="1"/>
        <v>7423</v>
      </c>
      <c r="R32" s="43">
        <f t="shared" si="2"/>
        <v>1494</v>
      </c>
      <c r="S32" s="43">
        <v>780</v>
      </c>
      <c r="T32" s="67">
        <v>1000</v>
      </c>
      <c r="U32" s="43">
        <v>20638</v>
      </c>
      <c r="V32" s="73">
        <f t="shared" si="3"/>
        <v>0.044899575327206905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</row>
    <row r="33" spans="1:79" ht="63">
      <c r="A33" s="11">
        <v>26</v>
      </c>
      <c r="B33" s="18" t="s">
        <v>47</v>
      </c>
      <c r="C33" s="42">
        <v>1586</v>
      </c>
      <c r="D33" s="43">
        <v>638</v>
      </c>
      <c r="E33" s="43">
        <v>348</v>
      </c>
      <c r="F33" s="43">
        <v>200</v>
      </c>
      <c r="G33" s="43">
        <v>600</v>
      </c>
      <c r="H33" s="45">
        <f t="shared" si="4"/>
        <v>0</v>
      </c>
      <c r="I33" s="45" t="e">
        <f>D33-'дисп. мес+возр'!#REF!</f>
        <v>#REF!</v>
      </c>
      <c r="J33" s="45" t="e">
        <f>E33-'проф осм по мес.'!#REF!</f>
        <v>#REF!</v>
      </c>
      <c r="K33" s="45" t="e">
        <f>F33-'проф осм по мес.'!#REF!</f>
        <v>#REF!</v>
      </c>
      <c r="L33" s="45" t="e">
        <f>G33-'Диспансерное набл. по мес. общ.'!#REF!</f>
        <v>#REF!</v>
      </c>
      <c r="M33" s="5"/>
      <c r="N33" s="11">
        <v>26</v>
      </c>
      <c r="O33" s="18" t="s">
        <v>47</v>
      </c>
      <c r="P33" s="42">
        <f t="shared" si="0"/>
        <v>2636</v>
      </c>
      <c r="Q33" s="43">
        <f t="shared" si="1"/>
        <v>1695</v>
      </c>
      <c r="R33" s="43">
        <f t="shared" si="2"/>
        <v>341</v>
      </c>
      <c r="S33" s="43">
        <v>200</v>
      </c>
      <c r="T33" s="67">
        <v>600</v>
      </c>
      <c r="U33" s="43">
        <v>4713</v>
      </c>
      <c r="V33" s="73">
        <f t="shared" si="3"/>
        <v>0.010253498329156225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</row>
    <row r="34" spans="1:79" ht="18.75">
      <c r="A34" s="20"/>
      <c r="B34" s="21" t="s">
        <v>50</v>
      </c>
      <c r="C34" s="42">
        <f>SUM(C8:C33)</f>
        <v>209860</v>
      </c>
      <c r="D34" s="20">
        <f>SUM(D8:D33)</f>
        <v>105682</v>
      </c>
      <c r="E34" s="20">
        <f>SUM(E8:E33)</f>
        <v>56792</v>
      </c>
      <c r="F34" s="20">
        <f>SUM(F8:F33)</f>
        <v>12647</v>
      </c>
      <c r="G34" s="20">
        <f>SUM(G8:G33)</f>
        <v>47386</v>
      </c>
      <c r="H34" s="45">
        <f>C34-D34-E34-G34</f>
        <v>0</v>
      </c>
      <c r="I34" s="45" t="e">
        <f>D34-'дисп. мес+возр'!#REF!</f>
        <v>#REF!</v>
      </c>
      <c r="J34" s="45" t="e">
        <f>E34-'проф осм по мес.'!#REF!</f>
        <v>#REF!</v>
      </c>
      <c r="K34" s="45" t="e">
        <f>F34-'проф осм по мес.'!#REF!</f>
        <v>#REF!</v>
      </c>
      <c r="L34" s="45" t="e">
        <f>G34-'Диспансерное набл. по мес. общ.'!#REF!</f>
        <v>#REF!</v>
      </c>
      <c r="M34" s="5"/>
      <c r="N34" s="20"/>
      <c r="O34" s="21" t="s">
        <v>50</v>
      </c>
      <c r="P34" s="42">
        <f aca="true" t="shared" si="5" ref="P34:U34">SUM(P8:P33)</f>
        <v>245983</v>
      </c>
      <c r="Q34" s="20">
        <f t="shared" si="5"/>
        <v>165328</v>
      </c>
      <c r="R34" s="20">
        <f t="shared" si="5"/>
        <v>33269</v>
      </c>
      <c r="S34" s="20">
        <f t="shared" si="5"/>
        <v>12647</v>
      </c>
      <c r="T34" s="72">
        <f t="shared" si="5"/>
        <v>47386</v>
      </c>
      <c r="U34" s="20">
        <f t="shared" si="5"/>
        <v>459648</v>
      </c>
      <c r="V34" s="73">
        <f t="shared" si="3"/>
        <v>1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</row>
    <row r="35" spans="1:75" ht="18.75">
      <c r="A35" s="12"/>
      <c r="B35" s="22" t="s">
        <v>69</v>
      </c>
      <c r="C35" s="5"/>
      <c r="D35" s="58">
        <f>1108+1432</f>
        <v>2540</v>
      </c>
      <c r="E35" s="58">
        <v>95203</v>
      </c>
      <c r="F35" s="12"/>
      <c r="G35" s="12"/>
      <c r="H35" s="45"/>
      <c r="I35" s="45"/>
      <c r="J35" s="45"/>
      <c r="K35" s="45"/>
      <c r="L35" s="45"/>
      <c r="M35" s="5"/>
      <c r="N35" s="5"/>
      <c r="O35" s="5"/>
      <c r="P35" s="5"/>
      <c r="Q35" s="58">
        <f>1108+1432</f>
        <v>2540</v>
      </c>
      <c r="R35" s="58">
        <v>95203</v>
      </c>
      <c r="S35" s="5"/>
      <c r="T35" s="5"/>
      <c r="U35" s="5"/>
      <c r="V35" s="1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5" ht="18.75">
      <c r="A36" s="12"/>
      <c r="B36" s="22" t="s">
        <v>70</v>
      </c>
      <c r="C36" s="5"/>
      <c r="D36" s="58">
        <f>D35</f>
        <v>2540</v>
      </c>
      <c r="E36" s="58">
        <f>ROUND((E35*F36),0)</f>
        <v>140343</v>
      </c>
      <c r="F36" s="60">
        <f>142214/96472</f>
        <v>1.4741479392984493</v>
      </c>
      <c r="G36" s="12"/>
      <c r="H36" s="45"/>
      <c r="I36" s="45"/>
      <c r="J36" s="45"/>
      <c r="K36" s="45"/>
      <c r="L36" s="45"/>
      <c r="M36" s="5"/>
      <c r="N36" s="5"/>
      <c r="O36" s="5"/>
      <c r="P36" s="5"/>
      <c r="Q36" s="58">
        <f>Q35</f>
        <v>2540</v>
      </c>
      <c r="R36" s="58">
        <f>ROUND((R35*S36),0)</f>
        <v>140343</v>
      </c>
      <c r="S36" s="60">
        <f>F36</f>
        <v>1.4741479392984493</v>
      </c>
      <c r="T36" s="5"/>
      <c r="U36" s="5"/>
      <c r="V36" s="1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1:80" ht="18.75">
      <c r="A37" s="12"/>
      <c r="B37" s="61" t="s">
        <v>17</v>
      </c>
      <c r="C37" s="62"/>
      <c r="D37" s="63">
        <f>D34+D36</f>
        <v>108222</v>
      </c>
      <c r="E37" s="63">
        <f>E34+E36</f>
        <v>197135</v>
      </c>
      <c r="F37" s="50"/>
      <c r="G37" s="50"/>
      <c r="H37" s="45"/>
      <c r="I37" s="45"/>
      <c r="J37" s="45"/>
      <c r="K37" s="45"/>
      <c r="L37" s="45"/>
      <c r="M37" s="5"/>
      <c r="N37" s="5"/>
      <c r="O37" s="5"/>
      <c r="P37" s="5"/>
      <c r="Q37" s="63">
        <f>Q34+Q36</f>
        <v>167868</v>
      </c>
      <c r="R37" s="63">
        <f>R34+R36</f>
        <v>173612</v>
      </c>
      <c r="S37" s="5"/>
      <c r="T37" s="5"/>
      <c r="U37" s="5"/>
      <c r="V37" s="1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</row>
    <row r="38" spans="1:80" ht="18.75">
      <c r="A38" s="12"/>
      <c r="B38" s="64" t="s">
        <v>67</v>
      </c>
      <c r="C38" s="62"/>
      <c r="D38" s="63">
        <f>0.263*638280</f>
        <v>167867.64</v>
      </c>
      <c r="E38" s="63">
        <f>0.272*638280</f>
        <v>173612.16</v>
      </c>
      <c r="F38" s="5"/>
      <c r="G38" s="5"/>
      <c r="H38" s="45"/>
      <c r="I38" s="45"/>
      <c r="J38" s="45"/>
      <c r="K38" s="45"/>
      <c r="L38" s="45"/>
      <c r="M38" s="5"/>
      <c r="N38" s="5"/>
      <c r="O38" s="5"/>
      <c r="P38" s="5"/>
      <c r="Q38" s="63">
        <f>0.263*638280</f>
        <v>167867.64</v>
      </c>
      <c r="R38" s="63">
        <f>0.272*638280</f>
        <v>173612.16</v>
      </c>
      <c r="S38" s="5"/>
      <c r="T38" s="5"/>
      <c r="U38" s="5"/>
      <c r="V38" s="1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</row>
    <row r="39" spans="1:80" ht="18.75">
      <c r="A39" s="12"/>
      <c r="B39" s="22" t="s">
        <v>68</v>
      </c>
      <c r="C39" s="5"/>
      <c r="D39" s="1">
        <f>D38-D37</f>
        <v>59645.640000000014</v>
      </c>
      <c r="E39" s="1">
        <f>E38-E37</f>
        <v>-23522.839999999997</v>
      </c>
      <c r="F39" s="5"/>
      <c r="G39" s="5"/>
      <c r="H39" s="45"/>
      <c r="I39" s="45"/>
      <c r="J39" s="45"/>
      <c r="K39" s="45"/>
      <c r="L39" s="45"/>
      <c r="M39" s="5"/>
      <c r="N39" s="5"/>
      <c r="O39" s="5"/>
      <c r="P39" s="5"/>
      <c r="Q39" s="1">
        <f>Q38-Q37</f>
        <v>-0.35999999998603016</v>
      </c>
      <c r="R39" s="1">
        <f>R38-R37</f>
        <v>0.16000000000349246</v>
      </c>
      <c r="S39" s="5"/>
      <c r="T39" s="5"/>
      <c r="U39" s="5"/>
      <c r="V39" s="1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</row>
    <row r="40" spans="2:84" ht="18.75">
      <c r="B40" s="5"/>
      <c r="C40" s="5"/>
      <c r="D40" s="5"/>
      <c r="E40" s="5"/>
      <c r="F40" s="74"/>
      <c r="G40" s="5"/>
      <c r="H40" s="45"/>
      <c r="I40" s="45"/>
      <c r="J40" s="45"/>
      <c r="K40" s="45"/>
      <c r="L40" s="45"/>
      <c r="M40" s="5"/>
      <c r="N40" s="5"/>
      <c r="O40" s="5"/>
      <c r="P40" s="5"/>
      <c r="Q40" s="5"/>
      <c r="R40" s="5"/>
      <c r="S40" s="5"/>
      <c r="T40" s="5"/>
      <c r="U40" s="5"/>
      <c r="V40" s="1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</row>
    <row r="41" spans="2:84" ht="18.75">
      <c r="B41" s="5"/>
      <c r="C41" s="5"/>
      <c r="D41" s="5"/>
      <c r="E41" s="5"/>
      <c r="F41" s="5"/>
      <c r="G41" s="5"/>
      <c r="H41" s="45"/>
      <c r="I41" s="45"/>
      <c r="J41" s="45"/>
      <c r="K41" s="45"/>
      <c r="L41" s="45"/>
      <c r="M41" s="5"/>
      <c r="N41" s="5"/>
      <c r="O41" s="5"/>
      <c r="P41" s="5"/>
      <c r="Q41" s="5"/>
      <c r="R41" s="5"/>
      <c r="S41" s="5"/>
      <c r="T41" s="5"/>
      <c r="U41" s="5"/>
      <c r="V41" s="1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</row>
    <row r="42" spans="2:84" ht="18.75">
      <c r="B42" s="5"/>
      <c r="C42" s="5"/>
      <c r="D42" s="5"/>
      <c r="E42" s="5"/>
      <c r="F42" s="5"/>
      <c r="G42" s="5"/>
      <c r="H42" s="45"/>
      <c r="I42" s="45"/>
      <c r="J42" s="45"/>
      <c r="K42" s="45"/>
      <c r="L42" s="45"/>
      <c r="M42" s="5"/>
      <c r="N42" s="5"/>
      <c r="O42" s="5"/>
      <c r="P42" s="5"/>
      <c r="Q42" s="5"/>
      <c r="R42" s="5"/>
      <c r="S42" s="5"/>
      <c r="T42" s="5"/>
      <c r="U42" s="5"/>
      <c r="V42" s="1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</row>
    <row r="43" spans="2:84" ht="18.75">
      <c r="B43" s="5"/>
      <c r="C43" s="5"/>
      <c r="D43" s="5"/>
      <c r="E43" s="5"/>
      <c r="F43" s="5"/>
      <c r="G43" s="5"/>
      <c r="H43" s="45"/>
      <c r="I43" s="45"/>
      <c r="J43" s="45"/>
      <c r="K43" s="45"/>
      <c r="L43" s="45"/>
      <c r="M43" s="5"/>
      <c r="N43" s="5"/>
      <c r="O43" s="5"/>
      <c r="P43" s="5"/>
      <c r="Q43" s="5"/>
      <c r="R43" s="5"/>
      <c r="S43" s="5"/>
      <c r="T43" s="5"/>
      <c r="U43" s="5"/>
      <c r="V43" s="1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</row>
    <row r="44" spans="2:84" ht="18.75">
      <c r="B44" s="5"/>
      <c r="C44" s="5"/>
      <c r="D44" s="5"/>
      <c r="E44" s="5"/>
      <c r="F44" s="5"/>
      <c r="G44" s="5"/>
      <c r="H44" s="45"/>
      <c r="I44" s="45"/>
      <c r="J44" s="45"/>
      <c r="K44" s="45"/>
      <c r="L44" s="45"/>
      <c r="M44" s="5"/>
      <c r="N44" s="5"/>
      <c r="O44" s="5"/>
      <c r="P44" s="5"/>
      <c r="Q44" s="5"/>
      <c r="R44" s="5"/>
      <c r="S44" s="5"/>
      <c r="T44" s="5"/>
      <c r="U44" s="5"/>
      <c r="V44" s="1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</row>
    <row r="45" spans="2:84" ht="18.75">
      <c r="B45" s="5"/>
      <c r="C45" s="5"/>
      <c r="D45" s="5"/>
      <c r="E45" s="5"/>
      <c r="F45" s="5"/>
      <c r="G45" s="5"/>
      <c r="H45" s="45"/>
      <c r="I45" s="45"/>
      <c r="J45" s="45"/>
      <c r="K45" s="45"/>
      <c r="L45" s="45"/>
      <c r="M45" s="5"/>
      <c r="N45" s="5"/>
      <c r="O45" s="5"/>
      <c r="P45" s="5"/>
      <c r="Q45" s="5"/>
      <c r="R45" s="5"/>
      <c r="S45" s="5"/>
      <c r="T45" s="5"/>
      <c r="U45" s="5"/>
      <c r="V45" s="1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</row>
    <row r="46" spans="2:84" ht="18.75">
      <c r="B46" s="5"/>
      <c r="C46" s="5"/>
      <c r="D46" s="5"/>
      <c r="E46" s="5"/>
      <c r="F46" s="5"/>
      <c r="G46" s="5"/>
      <c r="H46" s="45"/>
      <c r="I46" s="45"/>
      <c r="J46" s="45"/>
      <c r="K46" s="45"/>
      <c r="L46" s="45"/>
      <c r="M46" s="5"/>
      <c r="N46" s="5"/>
      <c r="O46" s="5"/>
      <c r="P46" s="5"/>
      <c r="Q46" s="5"/>
      <c r="R46" s="5"/>
      <c r="S46" s="5"/>
      <c r="T46" s="5"/>
      <c r="U46" s="5"/>
      <c r="V46" s="1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</row>
    <row r="47" spans="2:84" ht="18.75">
      <c r="B47" s="5"/>
      <c r="C47" s="5"/>
      <c r="D47" s="5"/>
      <c r="E47" s="5"/>
      <c r="F47" s="5"/>
      <c r="G47" s="5"/>
      <c r="H47" s="45"/>
      <c r="I47" s="45"/>
      <c r="J47" s="45"/>
      <c r="K47" s="45"/>
      <c r="L47" s="45"/>
      <c r="M47" s="5"/>
      <c r="N47" s="5"/>
      <c r="O47" s="5"/>
      <c r="P47" s="5"/>
      <c r="Q47" s="5"/>
      <c r="R47" s="5"/>
      <c r="S47" s="5"/>
      <c r="T47" s="5"/>
      <c r="U47" s="5"/>
      <c r="V47" s="1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</row>
    <row r="48" spans="2:84" ht="18.75">
      <c r="B48" s="5"/>
      <c r="C48" s="5"/>
      <c r="D48" s="5"/>
      <c r="E48" s="5"/>
      <c r="F48" s="5"/>
      <c r="G48" s="5"/>
      <c r="H48" s="45"/>
      <c r="I48" s="45"/>
      <c r="J48" s="45"/>
      <c r="K48" s="45"/>
      <c r="L48" s="45"/>
      <c r="M48" s="5"/>
      <c r="N48" s="5"/>
      <c r="O48" s="5"/>
      <c r="P48" s="5"/>
      <c r="Q48" s="5"/>
      <c r="R48" s="5"/>
      <c r="S48" s="5"/>
      <c r="T48" s="5"/>
      <c r="U48" s="5"/>
      <c r="V48" s="1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</row>
    <row r="49" spans="2:84" ht="18.75">
      <c r="B49" s="5"/>
      <c r="C49" s="5"/>
      <c r="D49" s="5"/>
      <c r="E49" s="5"/>
      <c r="F49" s="5"/>
      <c r="G49" s="5"/>
      <c r="H49" s="45"/>
      <c r="I49" s="45"/>
      <c r="J49" s="45"/>
      <c r="K49" s="45"/>
      <c r="L49" s="45"/>
      <c r="M49" s="5"/>
      <c r="N49" s="5"/>
      <c r="O49" s="5"/>
      <c r="P49" s="5"/>
      <c r="Q49" s="5"/>
      <c r="R49" s="5"/>
      <c r="S49" s="5"/>
      <c r="T49" s="5"/>
      <c r="U49" s="5"/>
      <c r="V49" s="1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</row>
    <row r="50" spans="2:84" ht="18.75">
      <c r="B50" s="5"/>
      <c r="C50" s="5"/>
      <c r="D50" s="5"/>
      <c r="E50" s="5"/>
      <c r="F50" s="5"/>
      <c r="G50" s="5"/>
      <c r="H50" s="45"/>
      <c r="I50" s="45"/>
      <c r="J50" s="45"/>
      <c r="K50" s="45"/>
      <c r="L50" s="45"/>
      <c r="M50" s="5"/>
      <c r="N50" s="5"/>
      <c r="O50" s="5"/>
      <c r="P50" s="5"/>
      <c r="Q50" s="5"/>
      <c r="R50" s="5"/>
      <c r="S50" s="5"/>
      <c r="T50" s="5"/>
      <c r="U50" s="5"/>
      <c r="V50" s="1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</row>
    <row r="51" spans="2:84" ht="18.75">
      <c r="B51" s="5"/>
      <c r="C51" s="5"/>
      <c r="D51" s="5"/>
      <c r="E51" s="5"/>
      <c r="F51" s="5"/>
      <c r="G51" s="5"/>
      <c r="H51" s="45"/>
      <c r="I51" s="45"/>
      <c r="J51" s="45"/>
      <c r="K51" s="45"/>
      <c r="L51" s="45"/>
      <c r="M51" s="5"/>
      <c r="N51" s="5"/>
      <c r="O51" s="5"/>
      <c r="P51" s="5"/>
      <c r="Q51" s="5"/>
      <c r="R51" s="5"/>
      <c r="S51" s="5"/>
      <c r="T51" s="5"/>
      <c r="U51" s="5"/>
      <c r="V51" s="1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</row>
    <row r="52" spans="2:84" ht="18.75">
      <c r="B52" s="5"/>
      <c r="C52" s="5"/>
      <c r="D52" s="5"/>
      <c r="E52" s="5"/>
      <c r="F52" s="5"/>
      <c r="G52" s="5"/>
      <c r="H52" s="45"/>
      <c r="I52" s="45"/>
      <c r="J52" s="45"/>
      <c r="K52" s="45"/>
      <c r="L52" s="45"/>
      <c r="M52" s="5"/>
      <c r="N52" s="5"/>
      <c r="O52" s="5"/>
      <c r="P52" s="5"/>
      <c r="Q52" s="5"/>
      <c r="R52" s="5"/>
      <c r="S52" s="5"/>
      <c r="T52" s="5"/>
      <c r="U52" s="5"/>
      <c r="V52" s="1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</row>
    <row r="53" spans="2:84" ht="18.75">
      <c r="B53" s="5"/>
      <c r="C53" s="5"/>
      <c r="D53" s="5"/>
      <c r="E53" s="5"/>
      <c r="F53" s="5"/>
      <c r="G53" s="5"/>
      <c r="H53" s="45"/>
      <c r="I53" s="45"/>
      <c r="J53" s="45"/>
      <c r="K53" s="45"/>
      <c r="L53" s="45"/>
      <c r="M53" s="5"/>
      <c r="N53" s="5"/>
      <c r="O53" s="5"/>
      <c r="P53" s="5"/>
      <c r="Q53" s="5"/>
      <c r="R53" s="5"/>
      <c r="S53" s="5"/>
      <c r="T53" s="5"/>
      <c r="U53" s="5"/>
      <c r="V53" s="1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</row>
    <row r="54" spans="2:84" ht="18.75">
      <c r="B54" s="5"/>
      <c r="C54" s="5"/>
      <c r="D54" s="5"/>
      <c r="E54" s="5"/>
      <c r="F54" s="5"/>
      <c r="G54" s="5"/>
      <c r="H54" s="45"/>
      <c r="I54" s="45"/>
      <c r="J54" s="45"/>
      <c r="K54" s="45"/>
      <c r="L54" s="45"/>
      <c r="M54" s="5"/>
      <c r="N54" s="5"/>
      <c r="O54" s="5"/>
      <c r="P54" s="5"/>
      <c r="Q54" s="5"/>
      <c r="R54" s="5"/>
      <c r="S54" s="5"/>
      <c r="T54" s="5"/>
      <c r="U54" s="5"/>
      <c r="V54" s="1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</row>
    <row r="55" spans="2:84" ht="18.75">
      <c r="B55" s="5"/>
      <c r="C55" s="5"/>
      <c r="D55" s="5"/>
      <c r="E55" s="5"/>
      <c r="F55" s="5"/>
      <c r="G55" s="5"/>
      <c r="H55" s="45"/>
      <c r="I55" s="45"/>
      <c r="J55" s="45"/>
      <c r="K55" s="45"/>
      <c r="L55" s="45"/>
      <c r="M55" s="5"/>
      <c r="N55" s="5"/>
      <c r="O55" s="5"/>
      <c r="P55" s="5"/>
      <c r="Q55" s="5"/>
      <c r="R55" s="5"/>
      <c r="S55" s="5"/>
      <c r="T55" s="5"/>
      <c r="U55" s="5"/>
      <c r="V55" s="1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</row>
    <row r="56" spans="2:84" ht="18.75">
      <c r="B56" s="5"/>
      <c r="C56" s="5"/>
      <c r="D56" s="5"/>
      <c r="E56" s="5"/>
      <c r="F56" s="5"/>
      <c r="G56" s="5"/>
      <c r="H56" s="45"/>
      <c r="I56" s="45"/>
      <c r="J56" s="45"/>
      <c r="K56" s="45"/>
      <c r="L56" s="45"/>
      <c r="M56" s="5"/>
      <c r="N56" s="5"/>
      <c r="O56" s="5"/>
      <c r="P56" s="5"/>
      <c r="Q56" s="5"/>
      <c r="R56" s="5"/>
      <c r="S56" s="5"/>
      <c r="T56" s="5"/>
      <c r="U56" s="5"/>
      <c r="V56" s="1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</row>
    <row r="57" spans="2:84" ht="18.75">
      <c r="B57" s="5"/>
      <c r="C57" s="5"/>
      <c r="D57" s="5"/>
      <c r="E57" s="5"/>
      <c r="F57" s="5"/>
      <c r="G57" s="5"/>
      <c r="H57" s="45"/>
      <c r="I57" s="45"/>
      <c r="J57" s="45"/>
      <c r="K57" s="45"/>
      <c r="L57" s="45"/>
      <c r="M57" s="5"/>
      <c r="N57" s="5"/>
      <c r="O57" s="5"/>
      <c r="P57" s="5"/>
      <c r="Q57" s="5"/>
      <c r="R57" s="5"/>
      <c r="S57" s="5"/>
      <c r="T57" s="5"/>
      <c r="U57" s="5"/>
      <c r="V57" s="1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</row>
    <row r="58" spans="2:84" ht="18.75">
      <c r="B58" s="5"/>
      <c r="C58" s="5"/>
      <c r="D58" s="5"/>
      <c r="E58" s="5"/>
      <c r="F58" s="5"/>
      <c r="G58" s="5"/>
      <c r="H58" s="45"/>
      <c r="I58" s="45"/>
      <c r="J58" s="45"/>
      <c r="K58" s="45"/>
      <c r="L58" s="45"/>
      <c r="M58" s="5"/>
      <c r="N58" s="5"/>
      <c r="O58" s="5"/>
      <c r="P58" s="5"/>
      <c r="Q58" s="5"/>
      <c r="R58" s="5"/>
      <c r="S58" s="5"/>
      <c r="T58" s="5"/>
      <c r="U58" s="5"/>
      <c r="V58" s="1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</row>
    <row r="59" spans="2:84" ht="18.75">
      <c r="B59" s="5"/>
      <c r="C59" s="5"/>
      <c r="D59" s="5"/>
      <c r="E59" s="5"/>
      <c r="F59" s="5"/>
      <c r="G59" s="5"/>
      <c r="H59" s="45"/>
      <c r="I59" s="45"/>
      <c r="J59" s="45"/>
      <c r="K59" s="45"/>
      <c r="L59" s="45"/>
      <c r="M59" s="5"/>
      <c r="N59" s="5"/>
      <c r="O59" s="5"/>
      <c r="P59" s="5"/>
      <c r="Q59" s="5"/>
      <c r="R59" s="5"/>
      <c r="S59" s="5"/>
      <c r="T59" s="5"/>
      <c r="U59" s="5"/>
      <c r="V59" s="1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</row>
    <row r="60" spans="2:84" ht="18.75">
      <c r="B60" s="5"/>
      <c r="C60" s="5"/>
      <c r="D60" s="5"/>
      <c r="E60" s="5"/>
      <c r="F60" s="5"/>
      <c r="G60" s="5"/>
      <c r="H60" s="45"/>
      <c r="I60" s="45"/>
      <c r="J60" s="45"/>
      <c r="K60" s="45"/>
      <c r="L60" s="45"/>
      <c r="M60" s="5"/>
      <c r="N60" s="5"/>
      <c r="O60" s="5"/>
      <c r="P60" s="5"/>
      <c r="Q60" s="5"/>
      <c r="R60" s="5"/>
      <c r="S60" s="5"/>
      <c r="T60" s="5"/>
      <c r="U60" s="5"/>
      <c r="V60" s="1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</row>
    <row r="61" spans="2:84" ht="18.75">
      <c r="B61" s="5"/>
      <c r="C61" s="5"/>
      <c r="D61" s="5"/>
      <c r="E61" s="5"/>
      <c r="F61" s="5"/>
      <c r="G61" s="5"/>
      <c r="H61" s="45"/>
      <c r="I61" s="45"/>
      <c r="J61" s="45"/>
      <c r="K61" s="45"/>
      <c r="L61" s="45"/>
      <c r="M61" s="5"/>
      <c r="N61" s="5"/>
      <c r="O61" s="5"/>
      <c r="P61" s="5"/>
      <c r="Q61" s="5"/>
      <c r="R61" s="5"/>
      <c r="S61" s="5"/>
      <c r="T61" s="5"/>
      <c r="U61" s="5"/>
      <c r="V61" s="1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</row>
    <row r="62" spans="2:84" ht="18.75">
      <c r="B62" s="5"/>
      <c r="C62" s="5"/>
      <c r="D62" s="5"/>
      <c r="E62" s="5"/>
      <c r="F62" s="5"/>
      <c r="G62" s="5"/>
      <c r="H62" s="45"/>
      <c r="I62" s="45"/>
      <c r="J62" s="45"/>
      <c r="K62" s="45"/>
      <c r="L62" s="45"/>
      <c r="M62" s="5"/>
      <c r="N62" s="5"/>
      <c r="O62" s="5"/>
      <c r="P62" s="5"/>
      <c r="Q62" s="5"/>
      <c r="R62" s="5"/>
      <c r="S62" s="5"/>
      <c r="T62" s="5"/>
      <c r="U62" s="5"/>
      <c r="V62" s="1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</row>
    <row r="63" spans="2:84" ht="18.75">
      <c r="B63" s="5"/>
      <c r="C63" s="5"/>
      <c r="D63" s="5"/>
      <c r="E63" s="5"/>
      <c r="F63" s="5"/>
      <c r="G63" s="5"/>
      <c r="H63" s="45"/>
      <c r="I63" s="45"/>
      <c r="J63" s="45"/>
      <c r="K63" s="45"/>
      <c r="L63" s="45"/>
      <c r="M63" s="5"/>
      <c r="N63" s="5"/>
      <c r="O63" s="5"/>
      <c r="P63" s="5"/>
      <c r="Q63" s="5"/>
      <c r="R63" s="5"/>
      <c r="S63" s="5"/>
      <c r="T63" s="5"/>
      <c r="U63" s="5"/>
      <c r="V63" s="1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</row>
    <row r="64" spans="2:84" ht="18.75">
      <c r="B64" s="5"/>
      <c r="C64" s="5"/>
      <c r="D64" s="5"/>
      <c r="E64" s="5"/>
      <c r="F64" s="5"/>
      <c r="G64" s="5"/>
      <c r="H64" s="45"/>
      <c r="I64" s="45"/>
      <c r="J64" s="45"/>
      <c r="K64" s="45"/>
      <c r="L64" s="45"/>
      <c r="M64" s="5"/>
      <c r="N64" s="5"/>
      <c r="O64" s="5"/>
      <c r="P64" s="5"/>
      <c r="Q64" s="5"/>
      <c r="R64" s="5"/>
      <c r="S64" s="5"/>
      <c r="T64" s="5"/>
      <c r="U64" s="5"/>
      <c r="V64" s="1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</row>
    <row r="65" spans="2:84" ht="18.75">
      <c r="B65" s="5"/>
      <c r="C65" s="5"/>
      <c r="D65" s="5"/>
      <c r="E65" s="5"/>
      <c r="F65" s="5"/>
      <c r="G65" s="5"/>
      <c r="H65" s="45"/>
      <c r="I65" s="45"/>
      <c r="J65" s="45"/>
      <c r="K65" s="45"/>
      <c r="L65" s="45"/>
      <c r="M65" s="5"/>
      <c r="N65" s="5"/>
      <c r="O65" s="5"/>
      <c r="P65" s="5"/>
      <c r="Q65" s="5"/>
      <c r="R65" s="5"/>
      <c r="S65" s="5"/>
      <c r="T65" s="5"/>
      <c r="U65" s="5"/>
      <c r="V65" s="1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</row>
    <row r="66" spans="2:84" ht="18.75">
      <c r="B66" s="5"/>
      <c r="C66" s="5"/>
      <c r="D66" s="5"/>
      <c r="E66" s="5"/>
      <c r="F66" s="5"/>
      <c r="G66" s="5"/>
      <c r="H66" s="45"/>
      <c r="I66" s="45"/>
      <c r="J66" s="45"/>
      <c r="K66" s="45"/>
      <c r="L66" s="45"/>
      <c r="M66" s="5"/>
      <c r="N66" s="5"/>
      <c r="O66" s="5"/>
      <c r="P66" s="5"/>
      <c r="Q66" s="5"/>
      <c r="R66" s="5"/>
      <c r="S66" s="5"/>
      <c r="T66" s="5"/>
      <c r="U66" s="5"/>
      <c r="V66" s="1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</row>
    <row r="67" spans="2:84" ht="18.75">
      <c r="B67" s="5"/>
      <c r="C67" s="5"/>
      <c r="D67" s="5"/>
      <c r="E67" s="5"/>
      <c r="F67" s="5"/>
      <c r="G67" s="5"/>
      <c r="H67" s="45"/>
      <c r="I67" s="45"/>
      <c r="J67" s="45"/>
      <c r="K67" s="45"/>
      <c r="L67" s="45"/>
      <c r="M67" s="5"/>
      <c r="N67" s="5"/>
      <c r="O67" s="5"/>
      <c r="P67" s="5"/>
      <c r="Q67" s="5"/>
      <c r="R67" s="5"/>
      <c r="S67" s="5"/>
      <c r="T67" s="5"/>
      <c r="U67" s="5"/>
      <c r="V67" s="1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</row>
    <row r="68" spans="2:84" ht="18.75">
      <c r="B68" s="5"/>
      <c r="C68" s="5"/>
      <c r="D68" s="5"/>
      <c r="E68" s="5"/>
      <c r="F68" s="5"/>
      <c r="G68" s="5"/>
      <c r="H68" s="45"/>
      <c r="I68" s="45"/>
      <c r="J68" s="45"/>
      <c r="K68" s="45"/>
      <c r="L68" s="45"/>
      <c r="M68" s="5"/>
      <c r="N68" s="5"/>
      <c r="O68" s="5"/>
      <c r="P68" s="5"/>
      <c r="Q68" s="5"/>
      <c r="R68" s="5"/>
      <c r="S68" s="5"/>
      <c r="T68" s="5"/>
      <c r="U68" s="5"/>
      <c r="V68" s="1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</row>
    <row r="69" spans="2:84" ht="18.75">
      <c r="B69" s="5"/>
      <c r="C69" s="5"/>
      <c r="D69" s="5"/>
      <c r="E69" s="5"/>
      <c r="F69" s="5"/>
      <c r="G69" s="5"/>
      <c r="H69" s="45"/>
      <c r="I69" s="45"/>
      <c r="J69" s="45"/>
      <c r="K69" s="45"/>
      <c r="L69" s="45"/>
      <c r="M69" s="5"/>
      <c r="N69" s="5"/>
      <c r="O69" s="5"/>
      <c r="P69" s="5"/>
      <c r="Q69" s="5"/>
      <c r="R69" s="5"/>
      <c r="S69" s="5"/>
      <c r="T69" s="5"/>
      <c r="U69" s="5"/>
      <c r="V69" s="1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</row>
    <row r="70" spans="2:84" ht="18.75">
      <c r="B70" s="5"/>
      <c r="C70" s="5"/>
      <c r="D70" s="5"/>
      <c r="E70" s="5"/>
      <c r="F70" s="5"/>
      <c r="G70" s="5"/>
      <c r="H70" s="45"/>
      <c r="I70" s="45"/>
      <c r="J70" s="45"/>
      <c r="K70" s="45"/>
      <c r="L70" s="45"/>
      <c r="M70" s="5"/>
      <c r="N70" s="5"/>
      <c r="O70" s="5"/>
      <c r="P70" s="5"/>
      <c r="Q70" s="5"/>
      <c r="R70" s="5"/>
      <c r="S70" s="5"/>
      <c r="T70" s="5"/>
      <c r="U70" s="5"/>
      <c r="V70" s="1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</row>
    <row r="71" spans="2:84" ht="18.75">
      <c r="B71" s="5"/>
      <c r="C71" s="5"/>
      <c r="D71" s="5"/>
      <c r="E71" s="5"/>
      <c r="F71" s="5"/>
      <c r="G71" s="5"/>
      <c r="H71" s="45"/>
      <c r="I71" s="45"/>
      <c r="J71" s="45"/>
      <c r="K71" s="45"/>
      <c r="L71" s="45"/>
      <c r="M71" s="5"/>
      <c r="N71" s="5"/>
      <c r="O71" s="5"/>
      <c r="P71" s="5"/>
      <c r="Q71" s="5"/>
      <c r="R71" s="5"/>
      <c r="S71" s="5"/>
      <c r="T71" s="5"/>
      <c r="U71" s="5"/>
      <c r="V71" s="1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</row>
    <row r="72" spans="2:84" ht="18.75">
      <c r="B72" s="5"/>
      <c r="C72" s="5"/>
      <c r="D72" s="5"/>
      <c r="E72" s="5"/>
      <c r="F72" s="5"/>
      <c r="G72" s="5"/>
      <c r="H72" s="45"/>
      <c r="I72" s="45"/>
      <c r="J72" s="45"/>
      <c r="K72" s="45"/>
      <c r="L72" s="45"/>
      <c r="M72" s="5"/>
      <c r="N72" s="5"/>
      <c r="O72" s="5"/>
      <c r="P72" s="5"/>
      <c r="Q72" s="5"/>
      <c r="R72" s="5"/>
      <c r="S72" s="5"/>
      <c r="T72" s="5"/>
      <c r="U72" s="5"/>
      <c r="V72" s="1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</row>
    <row r="73" spans="2:84" ht="18.75">
      <c r="B73" s="5"/>
      <c r="C73" s="5"/>
      <c r="D73" s="5"/>
      <c r="E73" s="5"/>
      <c r="F73" s="5"/>
      <c r="G73" s="5"/>
      <c r="H73" s="45"/>
      <c r="I73" s="45"/>
      <c r="J73" s="45"/>
      <c r="K73" s="45"/>
      <c r="L73" s="45"/>
      <c r="M73" s="5"/>
      <c r="N73" s="5"/>
      <c r="O73" s="5"/>
      <c r="P73" s="5"/>
      <c r="Q73" s="5"/>
      <c r="R73" s="5"/>
      <c r="S73" s="5"/>
      <c r="T73" s="5"/>
      <c r="U73" s="5"/>
      <c r="V73" s="1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</row>
    <row r="74" spans="2:84" ht="18.75">
      <c r="B74" s="5"/>
      <c r="C74" s="5"/>
      <c r="D74" s="5"/>
      <c r="E74" s="5"/>
      <c r="F74" s="5"/>
      <c r="G74" s="5"/>
      <c r="H74" s="45"/>
      <c r="I74" s="45"/>
      <c r="J74" s="45"/>
      <c r="K74" s="45"/>
      <c r="L74" s="45"/>
      <c r="M74" s="5"/>
      <c r="N74" s="5"/>
      <c r="O74" s="5"/>
      <c r="P74" s="5"/>
      <c r="Q74" s="5"/>
      <c r="R74" s="5"/>
      <c r="S74" s="5"/>
      <c r="T74" s="5"/>
      <c r="U74" s="5"/>
      <c r="V74" s="1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</row>
    <row r="75" spans="2:84" ht="18.75">
      <c r="B75" s="5"/>
      <c r="C75" s="5"/>
      <c r="D75" s="5"/>
      <c r="E75" s="5"/>
      <c r="F75" s="5"/>
      <c r="G75" s="5"/>
      <c r="H75" s="45"/>
      <c r="I75" s="45"/>
      <c r="J75" s="45"/>
      <c r="K75" s="45"/>
      <c r="L75" s="45"/>
      <c r="M75" s="5"/>
      <c r="N75" s="5"/>
      <c r="O75" s="5"/>
      <c r="P75" s="5"/>
      <c r="Q75" s="5"/>
      <c r="R75" s="5"/>
      <c r="S75" s="5"/>
      <c r="T75" s="5"/>
      <c r="U75" s="5"/>
      <c r="V75" s="1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</row>
    <row r="76" spans="2:84" ht="18.75">
      <c r="B76" s="5"/>
      <c r="C76" s="5"/>
      <c r="D76" s="5"/>
      <c r="E76" s="5"/>
      <c r="F76" s="5"/>
      <c r="G76" s="5"/>
      <c r="H76" s="45"/>
      <c r="I76" s="45"/>
      <c r="J76" s="45"/>
      <c r="K76" s="45"/>
      <c r="L76" s="45"/>
      <c r="M76" s="5"/>
      <c r="N76" s="5"/>
      <c r="O76" s="5"/>
      <c r="P76" s="5"/>
      <c r="Q76" s="5"/>
      <c r="R76" s="5"/>
      <c r="S76" s="5"/>
      <c r="T76" s="5"/>
      <c r="U76" s="5"/>
      <c r="V76" s="1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</row>
    <row r="77" spans="2:84" ht="18.75">
      <c r="B77" s="5"/>
      <c r="C77" s="5"/>
      <c r="D77" s="5"/>
      <c r="E77" s="5"/>
      <c r="F77" s="5"/>
      <c r="G77" s="5"/>
      <c r="H77" s="45"/>
      <c r="I77" s="45"/>
      <c r="J77" s="45"/>
      <c r="K77" s="45"/>
      <c r="L77" s="45"/>
      <c r="M77" s="5"/>
      <c r="N77" s="5"/>
      <c r="O77" s="5"/>
      <c r="P77" s="5"/>
      <c r="Q77" s="5"/>
      <c r="R77" s="5"/>
      <c r="S77" s="5"/>
      <c r="T77" s="5"/>
      <c r="U77" s="5"/>
      <c r="V77" s="1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</row>
    <row r="78" spans="2:84" ht="18.75">
      <c r="B78" s="5"/>
      <c r="C78" s="5"/>
      <c r="D78" s="5"/>
      <c r="E78" s="5"/>
      <c r="F78" s="5"/>
      <c r="G78" s="5"/>
      <c r="H78" s="45"/>
      <c r="I78" s="45"/>
      <c r="J78" s="45"/>
      <c r="K78" s="45"/>
      <c r="L78" s="45"/>
      <c r="M78" s="5"/>
      <c r="N78" s="5"/>
      <c r="O78" s="5"/>
      <c r="P78" s="5"/>
      <c r="Q78" s="5"/>
      <c r="R78" s="5"/>
      <c r="S78" s="5"/>
      <c r="T78" s="5"/>
      <c r="U78" s="5"/>
      <c r="V78" s="1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</row>
    <row r="79" spans="2:84" ht="18.75">
      <c r="B79" s="5"/>
      <c r="C79" s="5"/>
      <c r="D79" s="5"/>
      <c r="E79" s="5"/>
      <c r="F79" s="5"/>
      <c r="G79" s="5"/>
      <c r="H79" s="45"/>
      <c r="I79" s="45"/>
      <c r="J79" s="45"/>
      <c r="K79" s="45"/>
      <c r="L79" s="45"/>
      <c r="M79" s="5"/>
      <c r="N79" s="5"/>
      <c r="O79" s="5"/>
      <c r="P79" s="5"/>
      <c r="Q79" s="5"/>
      <c r="R79" s="5"/>
      <c r="S79" s="5"/>
      <c r="T79" s="5"/>
      <c r="U79" s="5"/>
      <c r="V79" s="1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</row>
    <row r="80" spans="2:84" ht="18.75">
      <c r="B80" s="5"/>
      <c r="C80" s="5"/>
      <c r="D80" s="5"/>
      <c r="E80" s="5"/>
      <c r="F80" s="5"/>
      <c r="G80" s="5"/>
      <c r="H80" s="45"/>
      <c r="I80" s="45"/>
      <c r="J80" s="45"/>
      <c r="K80" s="45"/>
      <c r="L80" s="45"/>
      <c r="M80" s="5"/>
      <c r="N80" s="5"/>
      <c r="O80" s="5"/>
      <c r="P80" s="5"/>
      <c r="Q80" s="5"/>
      <c r="R80" s="5"/>
      <c r="S80" s="5"/>
      <c r="T80" s="5"/>
      <c r="U80" s="5"/>
      <c r="V80" s="1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</row>
    <row r="81" spans="2:84" ht="18.75">
      <c r="B81" s="5"/>
      <c r="C81" s="5"/>
      <c r="D81" s="5"/>
      <c r="E81" s="5"/>
      <c r="F81" s="5"/>
      <c r="G81" s="5"/>
      <c r="H81" s="45"/>
      <c r="I81" s="45"/>
      <c r="J81" s="45"/>
      <c r="K81" s="45"/>
      <c r="L81" s="45"/>
      <c r="M81" s="5"/>
      <c r="N81" s="5"/>
      <c r="O81" s="5"/>
      <c r="P81" s="5"/>
      <c r="Q81" s="5"/>
      <c r="R81" s="5"/>
      <c r="S81" s="5"/>
      <c r="T81" s="5"/>
      <c r="U81" s="5"/>
      <c r="V81" s="1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</row>
    <row r="82" spans="2:84" ht="18.75">
      <c r="B82" s="5"/>
      <c r="C82" s="5"/>
      <c r="D82" s="5"/>
      <c r="E82" s="5"/>
      <c r="F82" s="5"/>
      <c r="G82" s="5"/>
      <c r="H82" s="45"/>
      <c r="I82" s="45"/>
      <c r="J82" s="45"/>
      <c r="K82" s="45"/>
      <c r="L82" s="45"/>
      <c r="M82" s="5"/>
      <c r="N82" s="5"/>
      <c r="O82" s="5"/>
      <c r="P82" s="5"/>
      <c r="Q82" s="5"/>
      <c r="R82" s="5"/>
      <c r="S82" s="5"/>
      <c r="T82" s="5"/>
      <c r="U82" s="5"/>
      <c r="V82" s="1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</row>
    <row r="83" spans="2:84" ht="18.75">
      <c r="B83" s="5"/>
      <c r="C83" s="5"/>
      <c r="D83" s="5"/>
      <c r="E83" s="5"/>
      <c r="F83" s="5"/>
      <c r="G83" s="5"/>
      <c r="H83" s="45"/>
      <c r="I83" s="45"/>
      <c r="J83" s="45"/>
      <c r="K83" s="45"/>
      <c r="L83" s="45"/>
      <c r="M83" s="5"/>
      <c r="N83" s="5"/>
      <c r="O83" s="5"/>
      <c r="P83" s="5"/>
      <c r="Q83" s="5"/>
      <c r="R83" s="5"/>
      <c r="S83" s="5"/>
      <c r="T83" s="5"/>
      <c r="U83" s="5"/>
      <c r="V83" s="1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</row>
    <row r="84" spans="2:84" ht="18.75">
      <c r="B84" s="5"/>
      <c r="C84" s="5"/>
      <c r="D84" s="5"/>
      <c r="E84" s="5"/>
      <c r="F84" s="5"/>
      <c r="G84" s="5"/>
      <c r="H84" s="45"/>
      <c r="I84" s="45"/>
      <c r="J84" s="45"/>
      <c r="K84" s="45"/>
      <c r="L84" s="45"/>
      <c r="M84" s="5"/>
      <c r="N84" s="5"/>
      <c r="O84" s="5"/>
      <c r="P84" s="5"/>
      <c r="Q84" s="5"/>
      <c r="R84" s="5"/>
      <c r="S84" s="5"/>
      <c r="T84" s="5"/>
      <c r="U84" s="5"/>
      <c r="V84" s="1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</row>
    <row r="85" spans="2:84" ht="18.75">
      <c r="B85" s="5"/>
      <c r="C85" s="5"/>
      <c r="D85" s="5"/>
      <c r="E85" s="5"/>
      <c r="F85" s="5"/>
      <c r="G85" s="5"/>
      <c r="H85" s="45"/>
      <c r="I85" s="45"/>
      <c r="J85" s="45"/>
      <c r="K85" s="45"/>
      <c r="L85" s="45"/>
      <c r="M85" s="5"/>
      <c r="N85" s="5"/>
      <c r="O85" s="5"/>
      <c r="P85" s="5"/>
      <c r="Q85" s="5"/>
      <c r="R85" s="5"/>
      <c r="S85" s="5"/>
      <c r="T85" s="5"/>
      <c r="U85" s="5"/>
      <c r="V85" s="1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</row>
    <row r="86" spans="2:84" ht="18.75">
      <c r="B86" s="5"/>
      <c r="C86" s="5"/>
      <c r="D86" s="5"/>
      <c r="E86" s="5"/>
      <c r="F86" s="5"/>
      <c r="G86" s="5"/>
      <c r="H86" s="45"/>
      <c r="I86" s="45"/>
      <c r="J86" s="45"/>
      <c r="K86" s="45"/>
      <c r="L86" s="45"/>
      <c r="M86" s="5"/>
      <c r="N86" s="5"/>
      <c r="O86" s="5"/>
      <c r="P86" s="5"/>
      <c r="Q86" s="5"/>
      <c r="R86" s="5"/>
      <c r="S86" s="5"/>
      <c r="T86" s="5"/>
      <c r="U86" s="5"/>
      <c r="V86" s="1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</row>
    <row r="87" spans="2:84" ht="18.75">
      <c r="B87" s="5"/>
      <c r="C87" s="5"/>
      <c r="D87" s="5"/>
      <c r="E87" s="5"/>
      <c r="F87" s="5"/>
      <c r="G87" s="5"/>
      <c r="H87" s="45"/>
      <c r="I87" s="45"/>
      <c r="J87" s="45"/>
      <c r="K87" s="45"/>
      <c r="L87" s="45"/>
      <c r="M87" s="5"/>
      <c r="N87" s="5"/>
      <c r="O87" s="5"/>
      <c r="P87" s="5"/>
      <c r="Q87" s="5"/>
      <c r="R87" s="5"/>
      <c r="S87" s="5"/>
      <c r="T87" s="5"/>
      <c r="U87" s="5"/>
      <c r="V87" s="1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</row>
    <row r="88" spans="2:84" ht="18.75">
      <c r="B88" s="5"/>
      <c r="C88" s="5"/>
      <c r="D88" s="5"/>
      <c r="E88" s="5"/>
      <c r="F88" s="5"/>
      <c r="G88" s="5"/>
      <c r="H88" s="45"/>
      <c r="I88" s="45"/>
      <c r="J88" s="45"/>
      <c r="K88" s="45"/>
      <c r="L88" s="45"/>
      <c r="M88" s="5"/>
      <c r="N88" s="5"/>
      <c r="O88" s="5"/>
      <c r="P88" s="5"/>
      <c r="Q88" s="5"/>
      <c r="R88" s="5"/>
      <c r="S88" s="5"/>
      <c r="T88" s="5"/>
      <c r="U88" s="5"/>
      <c r="V88" s="1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</row>
    <row r="89" spans="2:84" ht="18.75">
      <c r="B89" s="5"/>
      <c r="C89" s="5"/>
      <c r="D89" s="5"/>
      <c r="E89" s="5"/>
      <c r="F89" s="5"/>
      <c r="G89" s="5"/>
      <c r="H89" s="45"/>
      <c r="I89" s="45"/>
      <c r="J89" s="45"/>
      <c r="K89" s="45"/>
      <c r="L89" s="45"/>
      <c r="M89" s="5"/>
      <c r="N89" s="5"/>
      <c r="O89" s="5"/>
      <c r="P89" s="5"/>
      <c r="Q89" s="5"/>
      <c r="R89" s="5"/>
      <c r="S89" s="5"/>
      <c r="T89" s="5"/>
      <c r="U89" s="5"/>
      <c r="V89" s="1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</row>
    <row r="90" spans="2:84" ht="18.75">
      <c r="B90" s="5"/>
      <c r="C90" s="5"/>
      <c r="D90" s="5"/>
      <c r="E90" s="5"/>
      <c r="F90" s="5"/>
      <c r="G90" s="5"/>
      <c r="H90" s="45"/>
      <c r="I90" s="45"/>
      <c r="J90" s="45"/>
      <c r="K90" s="45"/>
      <c r="L90" s="45"/>
      <c r="M90" s="5"/>
      <c r="N90" s="5"/>
      <c r="O90" s="5"/>
      <c r="P90" s="5"/>
      <c r="Q90" s="5"/>
      <c r="R90" s="5"/>
      <c r="S90" s="5"/>
      <c r="T90" s="5"/>
      <c r="U90" s="5"/>
      <c r="V90" s="1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</row>
    <row r="91" spans="2:84" ht="18.75">
      <c r="B91" s="5"/>
      <c r="C91" s="5"/>
      <c r="D91" s="5"/>
      <c r="E91" s="5"/>
      <c r="F91" s="5"/>
      <c r="G91" s="5"/>
      <c r="H91" s="45"/>
      <c r="I91" s="45"/>
      <c r="J91" s="45"/>
      <c r="K91" s="45"/>
      <c r="L91" s="45"/>
      <c r="M91" s="5"/>
      <c r="N91" s="5"/>
      <c r="O91" s="5"/>
      <c r="P91" s="5"/>
      <c r="Q91" s="5"/>
      <c r="R91" s="5"/>
      <c r="S91" s="5"/>
      <c r="T91" s="5"/>
      <c r="U91" s="5"/>
      <c r="V91" s="1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</row>
    <row r="92" spans="2:84" ht="18.75">
      <c r="B92" s="5"/>
      <c r="C92" s="5"/>
      <c r="D92" s="5"/>
      <c r="E92" s="5"/>
      <c r="F92" s="5"/>
      <c r="G92" s="5"/>
      <c r="H92" s="45"/>
      <c r="I92" s="45"/>
      <c r="J92" s="45"/>
      <c r="K92" s="45"/>
      <c r="L92" s="45"/>
      <c r="M92" s="5"/>
      <c r="N92" s="5"/>
      <c r="O92" s="5"/>
      <c r="P92" s="5"/>
      <c r="Q92" s="5"/>
      <c r="R92" s="5"/>
      <c r="S92" s="5"/>
      <c r="T92" s="5"/>
      <c r="U92" s="5"/>
      <c r="V92" s="1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</row>
    <row r="93" spans="2:84" ht="18.75">
      <c r="B93" s="5"/>
      <c r="C93" s="5"/>
      <c r="D93" s="5"/>
      <c r="E93" s="5"/>
      <c r="F93" s="5"/>
      <c r="G93" s="5"/>
      <c r="H93" s="45"/>
      <c r="I93" s="45"/>
      <c r="J93" s="45"/>
      <c r="K93" s="45"/>
      <c r="L93" s="45"/>
      <c r="M93" s="5"/>
      <c r="N93" s="5"/>
      <c r="O93" s="5"/>
      <c r="P93" s="5"/>
      <c r="Q93" s="5"/>
      <c r="R93" s="5"/>
      <c r="S93" s="5"/>
      <c r="T93" s="5"/>
      <c r="U93" s="5"/>
      <c r="V93" s="1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</row>
    <row r="94" spans="2:84" ht="18.75">
      <c r="B94" s="5"/>
      <c r="C94" s="5"/>
      <c r="D94" s="5"/>
      <c r="E94" s="5"/>
      <c r="F94" s="5"/>
      <c r="G94" s="5"/>
      <c r="H94" s="45"/>
      <c r="I94" s="45"/>
      <c r="J94" s="45"/>
      <c r="K94" s="45"/>
      <c r="L94" s="45"/>
      <c r="M94" s="5"/>
      <c r="N94" s="5"/>
      <c r="O94" s="5"/>
      <c r="P94" s="5"/>
      <c r="Q94" s="5"/>
      <c r="R94" s="5"/>
      <c r="S94" s="5"/>
      <c r="T94" s="5"/>
      <c r="U94" s="5"/>
      <c r="V94" s="1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</row>
    <row r="95" spans="2:84" ht="18.75">
      <c r="B95" s="5"/>
      <c r="C95" s="5"/>
      <c r="D95" s="5"/>
      <c r="E95" s="5"/>
      <c r="F95" s="5"/>
      <c r="G95" s="5"/>
      <c r="H95" s="45"/>
      <c r="I95" s="45"/>
      <c r="J95" s="45"/>
      <c r="K95" s="45"/>
      <c r="L95" s="45"/>
      <c r="M95" s="5"/>
      <c r="N95" s="5"/>
      <c r="O95" s="5"/>
      <c r="P95" s="5"/>
      <c r="Q95" s="5"/>
      <c r="R95" s="5"/>
      <c r="S95" s="5"/>
      <c r="T95" s="5"/>
      <c r="U95" s="5"/>
      <c r="V95" s="1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</row>
    <row r="96" spans="2:84" ht="18.75">
      <c r="B96" s="5"/>
      <c r="C96" s="5"/>
      <c r="D96" s="5"/>
      <c r="E96" s="5"/>
      <c r="F96" s="5"/>
      <c r="G96" s="5"/>
      <c r="H96" s="45"/>
      <c r="I96" s="45"/>
      <c r="J96" s="45"/>
      <c r="K96" s="45"/>
      <c r="L96" s="45"/>
      <c r="M96" s="5"/>
      <c r="N96" s="5"/>
      <c r="O96" s="5"/>
      <c r="P96" s="5"/>
      <c r="Q96" s="5"/>
      <c r="R96" s="5"/>
      <c r="S96" s="5"/>
      <c r="T96" s="5"/>
      <c r="U96" s="5"/>
      <c r="V96" s="1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</row>
    <row r="97" spans="2:84" ht="18.75">
      <c r="B97" s="5"/>
      <c r="C97" s="5"/>
      <c r="D97" s="5"/>
      <c r="E97" s="5"/>
      <c r="F97" s="5"/>
      <c r="G97" s="5"/>
      <c r="H97" s="45"/>
      <c r="I97" s="45"/>
      <c r="J97" s="45"/>
      <c r="K97" s="45"/>
      <c r="L97" s="45"/>
      <c r="M97" s="5"/>
      <c r="N97" s="5"/>
      <c r="O97" s="5"/>
      <c r="P97" s="5"/>
      <c r="Q97" s="5"/>
      <c r="R97" s="5"/>
      <c r="S97" s="5"/>
      <c r="T97" s="5"/>
      <c r="U97" s="5"/>
      <c r="V97" s="1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</row>
    <row r="98" spans="2:84" ht="18.75">
      <c r="B98" s="5"/>
      <c r="C98" s="5"/>
      <c r="D98" s="5"/>
      <c r="E98" s="5"/>
      <c r="F98" s="5"/>
      <c r="G98" s="5"/>
      <c r="H98" s="45"/>
      <c r="I98" s="45"/>
      <c r="J98" s="45"/>
      <c r="K98" s="45"/>
      <c r="L98" s="45"/>
      <c r="M98" s="5"/>
      <c r="N98" s="5"/>
      <c r="O98" s="5"/>
      <c r="P98" s="5"/>
      <c r="Q98" s="5"/>
      <c r="R98" s="5"/>
      <c r="S98" s="5"/>
      <c r="T98" s="5"/>
      <c r="U98" s="5"/>
      <c r="V98" s="1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</row>
    <row r="99" spans="2:84" ht="18.75">
      <c r="B99" s="5"/>
      <c r="C99" s="5"/>
      <c r="D99" s="5"/>
      <c r="E99" s="5"/>
      <c r="F99" s="5"/>
      <c r="G99" s="5"/>
      <c r="H99" s="45"/>
      <c r="I99" s="45"/>
      <c r="J99" s="45"/>
      <c r="K99" s="45"/>
      <c r="L99" s="45"/>
      <c r="M99" s="5"/>
      <c r="N99" s="5"/>
      <c r="O99" s="5"/>
      <c r="P99" s="5"/>
      <c r="Q99" s="5"/>
      <c r="R99" s="5"/>
      <c r="S99" s="5"/>
      <c r="T99" s="5"/>
      <c r="U99" s="5"/>
      <c r="V99" s="1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</row>
    <row r="100" spans="2:84" ht="18.75">
      <c r="B100" s="5"/>
      <c r="C100" s="5"/>
      <c r="D100" s="5"/>
      <c r="E100" s="5"/>
      <c r="F100" s="5"/>
      <c r="G100" s="5"/>
      <c r="H100" s="45"/>
      <c r="I100" s="45"/>
      <c r="J100" s="45"/>
      <c r="K100" s="45"/>
      <c r="L100" s="45"/>
      <c r="M100" s="5"/>
      <c r="N100" s="5"/>
      <c r="O100" s="5"/>
      <c r="P100" s="5"/>
      <c r="Q100" s="5"/>
      <c r="R100" s="5"/>
      <c r="S100" s="5"/>
      <c r="T100" s="5"/>
      <c r="U100" s="5"/>
      <c r="V100" s="1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</row>
    <row r="101" spans="2:84" ht="18.75">
      <c r="B101" s="5"/>
      <c r="C101" s="5"/>
      <c r="D101" s="5"/>
      <c r="E101" s="5"/>
      <c r="F101" s="5"/>
      <c r="G101" s="5"/>
      <c r="H101" s="45"/>
      <c r="I101" s="45"/>
      <c r="J101" s="45"/>
      <c r="K101" s="45"/>
      <c r="L101" s="45"/>
      <c r="M101" s="5"/>
      <c r="N101" s="5"/>
      <c r="O101" s="5"/>
      <c r="P101" s="5"/>
      <c r="Q101" s="5"/>
      <c r="R101" s="5"/>
      <c r="S101" s="5"/>
      <c r="T101" s="5"/>
      <c r="U101" s="5"/>
      <c r="V101" s="1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</row>
    <row r="102" spans="2:84" ht="18.75">
      <c r="B102" s="5"/>
      <c r="C102" s="5"/>
      <c r="D102" s="5"/>
      <c r="E102" s="5"/>
      <c r="F102" s="5"/>
      <c r="G102" s="5"/>
      <c r="H102" s="45"/>
      <c r="I102" s="45"/>
      <c r="J102" s="45"/>
      <c r="K102" s="45"/>
      <c r="L102" s="45"/>
      <c r="M102" s="5"/>
      <c r="N102" s="5"/>
      <c r="O102" s="5"/>
      <c r="P102" s="5"/>
      <c r="Q102" s="5"/>
      <c r="R102" s="5"/>
      <c r="S102" s="5"/>
      <c r="T102" s="5"/>
      <c r="U102" s="5"/>
      <c r="V102" s="1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</row>
    <row r="103" spans="2:84" ht="18.75">
      <c r="B103" s="5"/>
      <c r="C103" s="5"/>
      <c r="D103" s="5"/>
      <c r="E103" s="5"/>
      <c r="F103" s="5"/>
      <c r="G103" s="5"/>
      <c r="H103" s="45"/>
      <c r="I103" s="45"/>
      <c r="J103" s="45"/>
      <c r="K103" s="45"/>
      <c r="L103" s="45"/>
      <c r="M103" s="5"/>
      <c r="N103" s="5"/>
      <c r="O103" s="5"/>
      <c r="P103" s="5"/>
      <c r="Q103" s="5"/>
      <c r="R103" s="5"/>
      <c r="S103" s="5"/>
      <c r="T103" s="5"/>
      <c r="U103" s="5"/>
      <c r="V103" s="1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</row>
    <row r="104" spans="2:84" ht="18.75">
      <c r="B104" s="5"/>
      <c r="C104" s="5"/>
      <c r="D104" s="5"/>
      <c r="E104" s="5"/>
      <c r="F104" s="5"/>
      <c r="G104" s="5"/>
      <c r="H104" s="45"/>
      <c r="I104" s="45"/>
      <c r="J104" s="45"/>
      <c r="K104" s="45"/>
      <c r="L104" s="45"/>
      <c r="M104" s="5"/>
      <c r="N104" s="5"/>
      <c r="O104" s="5"/>
      <c r="P104" s="5"/>
      <c r="Q104" s="5"/>
      <c r="R104" s="5"/>
      <c r="S104" s="5"/>
      <c r="T104" s="5"/>
      <c r="U104" s="5"/>
      <c r="V104" s="1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</row>
    <row r="105" spans="2:84" ht="18.75">
      <c r="B105" s="5"/>
      <c r="C105" s="5"/>
      <c r="D105" s="5"/>
      <c r="E105" s="5"/>
      <c r="F105" s="5"/>
      <c r="G105" s="5"/>
      <c r="H105" s="45"/>
      <c r="I105" s="45"/>
      <c r="J105" s="45"/>
      <c r="K105" s="45"/>
      <c r="L105" s="45"/>
      <c r="M105" s="5"/>
      <c r="N105" s="5"/>
      <c r="O105" s="5"/>
      <c r="P105" s="5"/>
      <c r="Q105" s="5"/>
      <c r="R105" s="5"/>
      <c r="S105" s="5"/>
      <c r="T105" s="5"/>
      <c r="U105" s="5"/>
      <c r="V105" s="1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</row>
    <row r="106" spans="2:84" ht="18.75">
      <c r="B106" s="5"/>
      <c r="C106" s="5"/>
      <c r="D106" s="5"/>
      <c r="E106" s="5"/>
      <c r="F106" s="5"/>
      <c r="G106" s="5"/>
      <c r="H106" s="45"/>
      <c r="I106" s="45"/>
      <c r="J106" s="45"/>
      <c r="K106" s="45"/>
      <c r="L106" s="45"/>
      <c r="M106" s="5"/>
      <c r="N106" s="5"/>
      <c r="O106" s="5"/>
      <c r="P106" s="5"/>
      <c r="Q106" s="5"/>
      <c r="R106" s="5"/>
      <c r="S106" s="5"/>
      <c r="T106" s="5"/>
      <c r="U106" s="5"/>
      <c r="V106" s="1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</row>
    <row r="107" spans="2:84" ht="18.75">
      <c r="B107" s="5"/>
      <c r="C107" s="5"/>
      <c r="D107" s="5"/>
      <c r="E107" s="5"/>
      <c r="F107" s="5"/>
      <c r="G107" s="5"/>
      <c r="H107" s="45"/>
      <c r="I107" s="45"/>
      <c r="J107" s="45"/>
      <c r="K107" s="45"/>
      <c r="L107" s="45"/>
      <c r="M107" s="5"/>
      <c r="N107" s="5"/>
      <c r="O107" s="5"/>
      <c r="P107" s="5"/>
      <c r="Q107" s="5"/>
      <c r="R107" s="5"/>
      <c r="S107" s="5"/>
      <c r="T107" s="5"/>
      <c r="U107" s="5"/>
      <c r="V107" s="1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</row>
    <row r="108" spans="2:84" ht="18.75">
      <c r="B108" s="5"/>
      <c r="C108" s="5"/>
      <c r="D108" s="5"/>
      <c r="E108" s="5"/>
      <c r="F108" s="5"/>
      <c r="G108" s="5"/>
      <c r="H108" s="45"/>
      <c r="I108" s="45"/>
      <c r="J108" s="45"/>
      <c r="K108" s="45"/>
      <c r="L108" s="45"/>
      <c r="M108" s="5"/>
      <c r="N108" s="5"/>
      <c r="O108" s="5"/>
      <c r="P108" s="5"/>
      <c r="Q108" s="5"/>
      <c r="R108" s="5"/>
      <c r="S108" s="5"/>
      <c r="T108" s="5"/>
      <c r="U108" s="5"/>
      <c r="V108" s="1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</row>
    <row r="109" spans="2:84" ht="18.75">
      <c r="B109" s="5"/>
      <c r="C109" s="5"/>
      <c r="D109" s="5"/>
      <c r="E109" s="5"/>
      <c r="F109" s="5"/>
      <c r="G109" s="5"/>
      <c r="H109" s="45"/>
      <c r="I109" s="45"/>
      <c r="J109" s="45"/>
      <c r="K109" s="45"/>
      <c r="L109" s="45"/>
      <c r="M109" s="5"/>
      <c r="N109" s="5"/>
      <c r="O109" s="5"/>
      <c r="P109" s="5"/>
      <c r="Q109" s="5"/>
      <c r="R109" s="5"/>
      <c r="S109" s="5"/>
      <c r="T109" s="5"/>
      <c r="U109" s="5"/>
      <c r="V109" s="1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</row>
    <row r="110" spans="2:84" ht="18.75">
      <c r="B110" s="5"/>
      <c r="C110" s="5"/>
      <c r="D110" s="5"/>
      <c r="E110" s="5"/>
      <c r="F110" s="5"/>
      <c r="G110" s="5"/>
      <c r="H110" s="45"/>
      <c r="I110" s="45"/>
      <c r="J110" s="45"/>
      <c r="K110" s="45"/>
      <c r="L110" s="45"/>
      <c r="M110" s="5"/>
      <c r="N110" s="5"/>
      <c r="O110" s="5"/>
      <c r="P110" s="5"/>
      <c r="Q110" s="5"/>
      <c r="R110" s="5"/>
      <c r="S110" s="5"/>
      <c r="T110" s="5"/>
      <c r="U110" s="5"/>
      <c r="V110" s="1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</row>
    <row r="111" spans="2:84" ht="18.75">
      <c r="B111" s="5"/>
      <c r="C111" s="5"/>
      <c r="D111" s="5"/>
      <c r="E111" s="5"/>
      <c r="F111" s="5"/>
      <c r="G111" s="5"/>
      <c r="H111" s="45"/>
      <c r="I111" s="45"/>
      <c r="J111" s="45"/>
      <c r="K111" s="45"/>
      <c r="L111" s="45"/>
      <c r="M111" s="5"/>
      <c r="N111" s="5"/>
      <c r="O111" s="5"/>
      <c r="P111" s="5"/>
      <c r="Q111" s="5"/>
      <c r="R111" s="5"/>
      <c r="S111" s="5"/>
      <c r="T111" s="5"/>
      <c r="U111" s="5"/>
      <c r="V111" s="1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</row>
    <row r="112" spans="2:84" ht="18.75">
      <c r="B112" s="5"/>
      <c r="C112" s="5"/>
      <c r="D112" s="5"/>
      <c r="E112" s="5"/>
      <c r="F112" s="5"/>
      <c r="G112" s="5"/>
      <c r="H112" s="45"/>
      <c r="I112" s="45"/>
      <c r="J112" s="45"/>
      <c r="K112" s="45"/>
      <c r="L112" s="45"/>
      <c r="M112" s="5"/>
      <c r="N112" s="5"/>
      <c r="O112" s="5"/>
      <c r="P112" s="5"/>
      <c r="Q112" s="5"/>
      <c r="R112" s="5"/>
      <c r="S112" s="5"/>
      <c r="T112" s="5"/>
      <c r="U112" s="5"/>
      <c r="V112" s="1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</row>
    <row r="113" spans="2:84" ht="18.75">
      <c r="B113" s="5"/>
      <c r="C113" s="5"/>
      <c r="D113" s="5"/>
      <c r="E113" s="5"/>
      <c r="F113" s="5"/>
      <c r="G113" s="5"/>
      <c r="H113" s="45"/>
      <c r="I113" s="45"/>
      <c r="J113" s="45"/>
      <c r="K113" s="45"/>
      <c r="L113" s="45"/>
      <c r="M113" s="5"/>
      <c r="N113" s="5"/>
      <c r="O113" s="5"/>
      <c r="P113" s="5"/>
      <c r="Q113" s="5"/>
      <c r="R113" s="5"/>
      <c r="S113" s="5"/>
      <c r="T113" s="5"/>
      <c r="U113" s="5"/>
      <c r="V113" s="1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</row>
    <row r="114" spans="2:84" ht="18.75">
      <c r="B114" s="5"/>
      <c r="C114" s="5"/>
      <c r="D114" s="5"/>
      <c r="E114" s="5"/>
      <c r="F114" s="5"/>
      <c r="G114" s="5"/>
      <c r="H114" s="45"/>
      <c r="I114" s="45"/>
      <c r="J114" s="45"/>
      <c r="K114" s="45"/>
      <c r="L114" s="45"/>
      <c r="M114" s="5"/>
      <c r="N114" s="5"/>
      <c r="O114" s="5"/>
      <c r="P114" s="5"/>
      <c r="Q114" s="5"/>
      <c r="R114" s="5"/>
      <c r="S114" s="5"/>
      <c r="T114" s="5"/>
      <c r="U114" s="5"/>
      <c r="V114" s="1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</row>
    <row r="115" spans="2:84" ht="18.75">
      <c r="B115" s="5"/>
      <c r="C115" s="5"/>
      <c r="D115" s="5"/>
      <c r="E115" s="5"/>
      <c r="F115" s="5"/>
      <c r="G115" s="5"/>
      <c r="H115" s="45"/>
      <c r="I115" s="45"/>
      <c r="J115" s="45"/>
      <c r="K115" s="45"/>
      <c r="L115" s="45"/>
      <c r="M115" s="5"/>
      <c r="N115" s="5"/>
      <c r="O115" s="5"/>
      <c r="P115" s="5"/>
      <c r="Q115" s="5"/>
      <c r="R115" s="5"/>
      <c r="S115" s="5"/>
      <c r="T115" s="5"/>
      <c r="U115" s="5"/>
      <c r="V115" s="1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</row>
    <row r="116" spans="2:84" ht="18.75">
      <c r="B116" s="5"/>
      <c r="C116" s="5"/>
      <c r="D116" s="5"/>
      <c r="E116" s="5"/>
      <c r="F116" s="5"/>
      <c r="G116" s="5"/>
      <c r="H116" s="45"/>
      <c r="I116" s="45"/>
      <c r="J116" s="45"/>
      <c r="K116" s="45"/>
      <c r="L116" s="45"/>
      <c r="M116" s="5"/>
      <c r="N116" s="5"/>
      <c r="O116" s="5"/>
      <c r="P116" s="5"/>
      <c r="Q116" s="5"/>
      <c r="R116" s="5"/>
      <c r="S116" s="5"/>
      <c r="T116" s="5"/>
      <c r="U116" s="5"/>
      <c r="V116" s="1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</row>
    <row r="117" spans="2:84" ht="18.75">
      <c r="B117" s="5"/>
      <c r="C117" s="5"/>
      <c r="D117" s="5"/>
      <c r="E117" s="5"/>
      <c r="F117" s="5"/>
      <c r="G117" s="5"/>
      <c r="H117" s="45"/>
      <c r="I117" s="45"/>
      <c r="J117" s="45"/>
      <c r="K117" s="45"/>
      <c r="L117" s="45"/>
      <c r="M117" s="5"/>
      <c r="N117" s="5"/>
      <c r="O117" s="5"/>
      <c r="P117" s="5"/>
      <c r="Q117" s="5"/>
      <c r="R117" s="5"/>
      <c r="S117" s="5"/>
      <c r="T117" s="5"/>
      <c r="U117" s="5"/>
      <c r="V117" s="1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</row>
    <row r="118" spans="2:84" ht="18.75">
      <c r="B118" s="5"/>
      <c r="C118" s="5"/>
      <c r="D118" s="5"/>
      <c r="E118" s="5"/>
      <c r="F118" s="5"/>
      <c r="G118" s="5"/>
      <c r="H118" s="45"/>
      <c r="I118" s="45"/>
      <c r="J118" s="45"/>
      <c r="K118" s="45"/>
      <c r="L118" s="45"/>
      <c r="M118" s="5"/>
      <c r="N118" s="5"/>
      <c r="O118" s="5"/>
      <c r="P118" s="5"/>
      <c r="Q118" s="5"/>
      <c r="R118" s="5"/>
      <c r="S118" s="5"/>
      <c r="T118" s="5"/>
      <c r="U118" s="5"/>
      <c r="V118" s="1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</row>
    <row r="119" spans="2:84" ht="18.75">
      <c r="B119" s="5"/>
      <c r="C119" s="5"/>
      <c r="D119" s="5"/>
      <c r="E119" s="5"/>
      <c r="F119" s="5"/>
      <c r="G119" s="5"/>
      <c r="H119" s="45"/>
      <c r="I119" s="45"/>
      <c r="J119" s="45"/>
      <c r="K119" s="45"/>
      <c r="L119" s="45"/>
      <c r="M119" s="5"/>
      <c r="N119" s="5"/>
      <c r="O119" s="5"/>
      <c r="P119" s="5"/>
      <c r="Q119" s="5"/>
      <c r="R119" s="5"/>
      <c r="S119" s="5"/>
      <c r="T119" s="5"/>
      <c r="U119" s="5"/>
      <c r="V119" s="1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</row>
    <row r="120" spans="2:84" ht="18.75">
      <c r="B120" s="5"/>
      <c r="C120" s="5"/>
      <c r="D120" s="5"/>
      <c r="E120" s="5"/>
      <c r="F120" s="5"/>
      <c r="G120" s="5"/>
      <c r="H120" s="45"/>
      <c r="I120" s="45"/>
      <c r="J120" s="45"/>
      <c r="K120" s="45"/>
      <c r="L120" s="45"/>
      <c r="M120" s="5"/>
      <c r="N120" s="5"/>
      <c r="O120" s="5"/>
      <c r="P120" s="5"/>
      <c r="Q120" s="5"/>
      <c r="R120" s="5"/>
      <c r="S120" s="5"/>
      <c r="T120" s="5"/>
      <c r="U120" s="5"/>
      <c r="V120" s="1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</row>
    <row r="121" spans="2:84" ht="18.75">
      <c r="B121" s="5"/>
      <c r="C121" s="5"/>
      <c r="D121" s="5"/>
      <c r="E121" s="5"/>
      <c r="F121" s="5"/>
      <c r="G121" s="5"/>
      <c r="H121" s="45"/>
      <c r="I121" s="45"/>
      <c r="J121" s="45"/>
      <c r="K121" s="45"/>
      <c r="L121" s="45"/>
      <c r="M121" s="5"/>
      <c r="N121" s="5"/>
      <c r="O121" s="5"/>
      <c r="P121" s="5"/>
      <c r="Q121" s="5"/>
      <c r="R121" s="5"/>
      <c r="S121" s="5"/>
      <c r="T121" s="5"/>
      <c r="U121" s="5"/>
      <c r="V121" s="1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</row>
    <row r="122" spans="2:84" ht="18.75">
      <c r="B122" s="5"/>
      <c r="C122" s="5"/>
      <c r="D122" s="5"/>
      <c r="E122" s="5"/>
      <c r="F122" s="5"/>
      <c r="G122" s="5"/>
      <c r="H122" s="45"/>
      <c r="I122" s="45"/>
      <c r="J122" s="45"/>
      <c r="K122" s="45"/>
      <c r="L122" s="45"/>
      <c r="M122" s="5"/>
      <c r="N122" s="5"/>
      <c r="O122" s="5"/>
      <c r="P122" s="5"/>
      <c r="Q122" s="5"/>
      <c r="R122" s="5"/>
      <c r="S122" s="5"/>
      <c r="T122" s="5"/>
      <c r="U122" s="5"/>
      <c r="V122" s="1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</row>
    <row r="123" spans="2:84" ht="18.75">
      <c r="B123" s="5"/>
      <c r="C123" s="5"/>
      <c r="D123" s="5"/>
      <c r="E123" s="5"/>
      <c r="F123" s="5"/>
      <c r="G123" s="5"/>
      <c r="H123" s="45"/>
      <c r="I123" s="45"/>
      <c r="J123" s="45"/>
      <c r="K123" s="45"/>
      <c r="L123" s="45"/>
      <c r="M123" s="5"/>
      <c r="N123" s="5"/>
      <c r="O123" s="5"/>
      <c r="P123" s="5"/>
      <c r="Q123" s="5"/>
      <c r="R123" s="5"/>
      <c r="S123" s="5"/>
      <c r="T123" s="5"/>
      <c r="U123" s="5"/>
      <c r="V123" s="1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</row>
    <row r="124" spans="2:84" ht="18.75">
      <c r="B124" s="5"/>
      <c r="C124" s="5"/>
      <c r="D124" s="5"/>
      <c r="E124" s="5"/>
      <c r="F124" s="5"/>
      <c r="G124" s="5"/>
      <c r="H124" s="45"/>
      <c r="I124" s="45"/>
      <c r="J124" s="45"/>
      <c r="K124" s="45"/>
      <c r="L124" s="45"/>
      <c r="M124" s="5"/>
      <c r="N124" s="5"/>
      <c r="O124" s="5"/>
      <c r="P124" s="5"/>
      <c r="Q124" s="5"/>
      <c r="R124" s="5"/>
      <c r="S124" s="5"/>
      <c r="T124" s="5"/>
      <c r="U124" s="5"/>
      <c r="V124" s="1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</row>
    <row r="125" spans="2:84" ht="18.75">
      <c r="B125" s="5"/>
      <c r="C125" s="5"/>
      <c r="D125" s="5"/>
      <c r="E125" s="5"/>
      <c r="F125" s="5"/>
      <c r="G125" s="5"/>
      <c r="H125" s="45"/>
      <c r="I125" s="45"/>
      <c r="J125" s="45"/>
      <c r="K125" s="45"/>
      <c r="L125" s="45"/>
      <c r="M125" s="5"/>
      <c r="N125" s="5"/>
      <c r="O125" s="5"/>
      <c r="P125" s="5"/>
      <c r="Q125" s="5"/>
      <c r="R125" s="5"/>
      <c r="S125" s="5"/>
      <c r="T125" s="5"/>
      <c r="U125" s="5"/>
      <c r="V125" s="1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</row>
    <row r="126" spans="2:84" ht="18.75">
      <c r="B126" s="5"/>
      <c r="C126" s="5"/>
      <c r="D126" s="5"/>
      <c r="E126" s="5"/>
      <c r="F126" s="5"/>
      <c r="G126" s="5"/>
      <c r="H126" s="45"/>
      <c r="I126" s="45"/>
      <c r="J126" s="45"/>
      <c r="K126" s="45"/>
      <c r="L126" s="45"/>
      <c r="M126" s="5"/>
      <c r="N126" s="5"/>
      <c r="O126" s="5"/>
      <c r="P126" s="5"/>
      <c r="Q126" s="5"/>
      <c r="R126" s="5"/>
      <c r="S126" s="5"/>
      <c r="T126" s="5"/>
      <c r="U126" s="5"/>
      <c r="V126" s="1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</row>
    <row r="127" spans="2:84" ht="18.75">
      <c r="B127" s="5"/>
      <c r="C127" s="5"/>
      <c r="D127" s="5"/>
      <c r="E127" s="5"/>
      <c r="F127" s="5"/>
      <c r="G127" s="5"/>
      <c r="H127" s="45"/>
      <c r="I127" s="45"/>
      <c r="J127" s="45"/>
      <c r="K127" s="45"/>
      <c r="L127" s="45"/>
      <c r="M127" s="5"/>
      <c r="N127" s="5"/>
      <c r="O127" s="5"/>
      <c r="P127" s="5"/>
      <c r="Q127" s="5"/>
      <c r="R127" s="5"/>
      <c r="S127" s="5"/>
      <c r="T127" s="5"/>
      <c r="U127" s="5"/>
      <c r="V127" s="1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</row>
    <row r="128" spans="2:84" ht="18.75">
      <c r="B128" s="5"/>
      <c r="C128" s="5"/>
      <c r="D128" s="5"/>
      <c r="E128" s="5"/>
      <c r="F128" s="5"/>
      <c r="G128" s="5"/>
      <c r="H128" s="45"/>
      <c r="I128" s="45"/>
      <c r="J128" s="45"/>
      <c r="K128" s="45"/>
      <c r="L128" s="45"/>
      <c r="M128" s="5"/>
      <c r="N128" s="5"/>
      <c r="O128" s="5"/>
      <c r="P128" s="5"/>
      <c r="Q128" s="5"/>
      <c r="R128" s="5"/>
      <c r="S128" s="5"/>
      <c r="T128" s="5"/>
      <c r="U128" s="5"/>
      <c r="V128" s="1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</row>
    <row r="129" spans="2:84" ht="18.75">
      <c r="B129" s="5"/>
      <c r="C129" s="5"/>
      <c r="D129" s="5"/>
      <c r="E129" s="5"/>
      <c r="F129" s="5"/>
      <c r="G129" s="5"/>
      <c r="H129" s="45"/>
      <c r="I129" s="45"/>
      <c r="J129" s="45"/>
      <c r="K129" s="45"/>
      <c r="L129" s="45"/>
      <c r="M129" s="5"/>
      <c r="N129" s="5"/>
      <c r="O129" s="5"/>
      <c r="P129" s="5"/>
      <c r="Q129" s="5"/>
      <c r="R129" s="5"/>
      <c r="S129" s="5"/>
      <c r="T129" s="5"/>
      <c r="U129" s="5"/>
      <c r="V129" s="1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</row>
    <row r="130" spans="2:84" ht="18.75">
      <c r="B130" s="5"/>
      <c r="C130" s="5"/>
      <c r="D130" s="5"/>
      <c r="E130" s="5"/>
      <c r="F130" s="5"/>
      <c r="G130" s="5"/>
      <c r="H130" s="45"/>
      <c r="I130" s="45"/>
      <c r="J130" s="45"/>
      <c r="K130" s="45"/>
      <c r="L130" s="45"/>
      <c r="M130" s="5"/>
      <c r="N130" s="5"/>
      <c r="O130" s="5"/>
      <c r="P130" s="5"/>
      <c r="Q130" s="5"/>
      <c r="R130" s="5"/>
      <c r="S130" s="5"/>
      <c r="T130" s="5"/>
      <c r="U130" s="5"/>
      <c r="V130" s="1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</row>
    <row r="131" spans="2:84" ht="18.75">
      <c r="B131" s="5"/>
      <c r="C131" s="5"/>
      <c r="D131" s="5"/>
      <c r="E131" s="5"/>
      <c r="F131" s="5"/>
      <c r="G131" s="5"/>
      <c r="H131" s="45"/>
      <c r="I131" s="45"/>
      <c r="J131" s="45"/>
      <c r="K131" s="45"/>
      <c r="L131" s="45"/>
      <c r="M131" s="5"/>
      <c r="N131" s="5"/>
      <c r="O131" s="5"/>
      <c r="P131" s="5"/>
      <c r="Q131" s="5"/>
      <c r="R131" s="5"/>
      <c r="S131" s="5"/>
      <c r="T131" s="5"/>
      <c r="U131" s="5"/>
      <c r="V131" s="1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</row>
    <row r="132" spans="2:84" ht="18.75">
      <c r="B132" s="5"/>
      <c r="C132" s="5"/>
      <c r="D132" s="5"/>
      <c r="E132" s="5"/>
      <c r="F132" s="5"/>
      <c r="G132" s="5"/>
      <c r="H132" s="45"/>
      <c r="I132" s="45"/>
      <c r="J132" s="45"/>
      <c r="K132" s="45"/>
      <c r="L132" s="45"/>
      <c r="M132" s="5"/>
      <c r="N132" s="5"/>
      <c r="O132" s="5"/>
      <c r="P132" s="5"/>
      <c r="Q132" s="5"/>
      <c r="R132" s="5"/>
      <c r="S132" s="5"/>
      <c r="T132" s="5"/>
      <c r="U132" s="5"/>
      <c r="V132" s="1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</row>
    <row r="133" spans="2:84" ht="18.75">
      <c r="B133" s="5"/>
      <c r="C133" s="5"/>
      <c r="D133" s="5"/>
      <c r="E133" s="5"/>
      <c r="F133" s="5"/>
      <c r="G133" s="5"/>
      <c r="H133" s="45"/>
      <c r="I133" s="45"/>
      <c r="J133" s="45"/>
      <c r="K133" s="45"/>
      <c r="L133" s="45"/>
      <c r="M133" s="5"/>
      <c r="N133" s="5"/>
      <c r="O133" s="5"/>
      <c r="P133" s="5"/>
      <c r="Q133" s="5"/>
      <c r="R133" s="5"/>
      <c r="S133" s="5"/>
      <c r="T133" s="5"/>
      <c r="U133" s="5"/>
      <c r="V133" s="1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</row>
    <row r="134" spans="2:84" ht="18.75">
      <c r="B134" s="5"/>
      <c r="C134" s="5"/>
      <c r="D134" s="5"/>
      <c r="E134" s="5"/>
      <c r="F134" s="5"/>
      <c r="G134" s="5"/>
      <c r="H134" s="45"/>
      <c r="I134" s="45"/>
      <c r="J134" s="45"/>
      <c r="K134" s="45"/>
      <c r="L134" s="45"/>
      <c r="M134" s="5"/>
      <c r="N134" s="5"/>
      <c r="O134" s="5"/>
      <c r="P134" s="5"/>
      <c r="Q134" s="5"/>
      <c r="R134" s="5"/>
      <c r="S134" s="5"/>
      <c r="T134" s="5"/>
      <c r="U134" s="5"/>
      <c r="V134" s="1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</row>
    <row r="135" spans="2:84" ht="18.75">
      <c r="B135" s="5"/>
      <c r="C135" s="5"/>
      <c r="D135" s="5"/>
      <c r="E135" s="5"/>
      <c r="F135" s="5"/>
      <c r="G135" s="5"/>
      <c r="H135" s="45"/>
      <c r="I135" s="45"/>
      <c r="J135" s="45"/>
      <c r="K135" s="45"/>
      <c r="L135" s="45"/>
      <c r="M135" s="5"/>
      <c r="N135" s="5"/>
      <c r="O135" s="5"/>
      <c r="P135" s="5"/>
      <c r="Q135" s="5"/>
      <c r="R135" s="5"/>
      <c r="S135" s="5"/>
      <c r="T135" s="5"/>
      <c r="U135" s="5"/>
      <c r="V135" s="1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</row>
    <row r="136" spans="2:84" ht="18.75">
      <c r="B136" s="5"/>
      <c r="C136" s="5"/>
      <c r="D136" s="5"/>
      <c r="E136" s="5"/>
      <c r="F136" s="5"/>
      <c r="G136" s="5"/>
      <c r="H136" s="45"/>
      <c r="I136" s="45"/>
      <c r="J136" s="45"/>
      <c r="K136" s="45"/>
      <c r="L136" s="45"/>
      <c r="M136" s="5"/>
      <c r="N136" s="5"/>
      <c r="O136" s="5"/>
      <c r="P136" s="5"/>
      <c r="Q136" s="5"/>
      <c r="R136" s="5"/>
      <c r="S136" s="5"/>
      <c r="T136" s="5"/>
      <c r="U136" s="5"/>
      <c r="V136" s="1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</row>
    <row r="137" spans="2:84" ht="18.75">
      <c r="B137" s="5"/>
      <c r="C137" s="5"/>
      <c r="D137" s="5"/>
      <c r="E137" s="5"/>
      <c r="F137" s="5"/>
      <c r="G137" s="5"/>
      <c r="H137" s="45"/>
      <c r="I137" s="45"/>
      <c r="J137" s="45"/>
      <c r="K137" s="45"/>
      <c r="L137" s="45"/>
      <c r="M137" s="5"/>
      <c r="N137" s="5"/>
      <c r="O137" s="5"/>
      <c r="P137" s="5"/>
      <c r="Q137" s="5"/>
      <c r="R137" s="5"/>
      <c r="S137" s="5"/>
      <c r="T137" s="5"/>
      <c r="U137" s="5"/>
      <c r="V137" s="1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</row>
    <row r="138" spans="2:84" ht="18.75">
      <c r="B138" s="5"/>
      <c r="C138" s="5"/>
      <c r="D138" s="5"/>
      <c r="E138" s="5"/>
      <c r="F138" s="5"/>
      <c r="G138" s="5"/>
      <c r="H138" s="45"/>
      <c r="I138" s="45"/>
      <c r="J138" s="45"/>
      <c r="K138" s="45"/>
      <c r="L138" s="45"/>
      <c r="M138" s="5"/>
      <c r="N138" s="5"/>
      <c r="O138" s="5"/>
      <c r="P138" s="5"/>
      <c r="Q138" s="5"/>
      <c r="R138" s="5"/>
      <c r="S138" s="5"/>
      <c r="T138" s="5"/>
      <c r="U138" s="5"/>
      <c r="V138" s="1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</row>
    <row r="139" spans="2:84" ht="18.75">
      <c r="B139" s="5"/>
      <c r="C139" s="5"/>
      <c r="D139" s="5"/>
      <c r="E139" s="5"/>
      <c r="F139" s="5"/>
      <c r="G139" s="5"/>
      <c r="H139" s="45"/>
      <c r="I139" s="45"/>
      <c r="J139" s="45"/>
      <c r="K139" s="45"/>
      <c r="L139" s="45"/>
      <c r="M139" s="5"/>
      <c r="N139" s="5"/>
      <c r="O139" s="5"/>
      <c r="P139" s="5"/>
      <c r="Q139" s="5"/>
      <c r="R139" s="5"/>
      <c r="S139" s="5"/>
      <c r="T139" s="5"/>
      <c r="U139" s="5"/>
      <c r="V139" s="1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</row>
    <row r="140" spans="2:84" ht="18.75">
      <c r="B140" s="5"/>
      <c r="C140" s="5"/>
      <c r="D140" s="5"/>
      <c r="E140" s="5"/>
      <c r="F140" s="5"/>
      <c r="G140" s="5"/>
      <c r="H140" s="45"/>
      <c r="I140" s="45"/>
      <c r="J140" s="45"/>
      <c r="K140" s="45"/>
      <c r="L140" s="45"/>
      <c r="M140" s="5"/>
      <c r="N140" s="5"/>
      <c r="O140" s="5"/>
      <c r="P140" s="5"/>
      <c r="Q140" s="5"/>
      <c r="R140" s="5"/>
      <c r="S140" s="5"/>
      <c r="T140" s="5"/>
      <c r="U140" s="5"/>
      <c r="V140" s="1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</row>
    <row r="141" spans="2:84" ht="18.75">
      <c r="B141" s="5"/>
      <c r="C141" s="5"/>
      <c r="D141" s="5"/>
      <c r="E141" s="5"/>
      <c r="F141" s="5"/>
      <c r="G141" s="5"/>
      <c r="H141" s="45"/>
      <c r="I141" s="45"/>
      <c r="J141" s="45"/>
      <c r="K141" s="45"/>
      <c r="L141" s="45"/>
      <c r="M141" s="5"/>
      <c r="N141" s="5"/>
      <c r="O141" s="5"/>
      <c r="P141" s="5"/>
      <c r="Q141" s="5"/>
      <c r="R141" s="5"/>
      <c r="S141" s="5"/>
      <c r="T141" s="5"/>
      <c r="U141" s="5"/>
      <c r="V141" s="1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</row>
    <row r="142" spans="2:84" ht="18.75">
      <c r="B142" s="5"/>
      <c r="C142" s="5"/>
      <c r="D142" s="5"/>
      <c r="E142" s="5"/>
      <c r="F142" s="5"/>
      <c r="G142" s="5"/>
      <c r="H142" s="45"/>
      <c r="I142" s="45"/>
      <c r="J142" s="45"/>
      <c r="K142" s="45"/>
      <c r="L142" s="45"/>
      <c r="M142" s="5"/>
      <c r="N142" s="5"/>
      <c r="O142" s="5"/>
      <c r="P142" s="5"/>
      <c r="Q142" s="5"/>
      <c r="R142" s="5"/>
      <c r="S142" s="5"/>
      <c r="T142" s="5"/>
      <c r="U142" s="5"/>
      <c r="V142" s="1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</row>
    <row r="143" spans="2:84" ht="18.75">
      <c r="B143" s="5"/>
      <c r="C143" s="5"/>
      <c r="D143" s="5"/>
      <c r="E143" s="5"/>
      <c r="F143" s="5"/>
      <c r="G143" s="5"/>
      <c r="H143" s="45"/>
      <c r="I143" s="45"/>
      <c r="J143" s="45"/>
      <c r="K143" s="45"/>
      <c r="L143" s="45"/>
      <c r="M143" s="5"/>
      <c r="N143" s="5"/>
      <c r="O143" s="5"/>
      <c r="P143" s="5"/>
      <c r="Q143" s="5"/>
      <c r="R143" s="5"/>
      <c r="S143" s="5"/>
      <c r="T143" s="5"/>
      <c r="U143" s="5"/>
      <c r="V143" s="1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</row>
    <row r="144" spans="2:84" ht="18.75">
      <c r="B144" s="5"/>
      <c r="C144" s="5"/>
      <c r="D144" s="5"/>
      <c r="E144" s="5"/>
      <c r="F144" s="5"/>
      <c r="G144" s="5"/>
      <c r="H144" s="45"/>
      <c r="I144" s="45"/>
      <c r="J144" s="45"/>
      <c r="K144" s="45"/>
      <c r="L144" s="45"/>
      <c r="M144" s="5"/>
      <c r="N144" s="5"/>
      <c r="O144" s="5"/>
      <c r="P144" s="5"/>
      <c r="Q144" s="5"/>
      <c r="R144" s="5"/>
      <c r="S144" s="5"/>
      <c r="T144" s="5"/>
      <c r="U144" s="5"/>
      <c r="V144" s="1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</row>
    <row r="145" spans="2:84" ht="18.75">
      <c r="B145" s="5"/>
      <c r="C145" s="5"/>
      <c r="D145" s="5"/>
      <c r="E145" s="5"/>
      <c r="F145" s="5"/>
      <c r="G145" s="5"/>
      <c r="H145" s="45"/>
      <c r="I145" s="45"/>
      <c r="J145" s="45"/>
      <c r="K145" s="45"/>
      <c r="L145" s="45"/>
      <c r="M145" s="5"/>
      <c r="N145" s="5"/>
      <c r="O145" s="5"/>
      <c r="P145" s="5"/>
      <c r="Q145" s="5"/>
      <c r="R145" s="5"/>
      <c r="S145" s="5"/>
      <c r="T145" s="5"/>
      <c r="U145" s="5"/>
      <c r="V145" s="1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</row>
    <row r="146" spans="2:84" ht="18.75">
      <c r="B146" s="5"/>
      <c r="C146" s="5"/>
      <c r="D146" s="5"/>
      <c r="E146" s="5"/>
      <c r="F146" s="5"/>
      <c r="G146" s="5"/>
      <c r="H146" s="45"/>
      <c r="I146" s="45"/>
      <c r="J146" s="45"/>
      <c r="K146" s="45"/>
      <c r="L146" s="45"/>
      <c r="M146" s="5"/>
      <c r="N146" s="5"/>
      <c r="O146" s="5"/>
      <c r="P146" s="5"/>
      <c r="Q146" s="5"/>
      <c r="R146" s="5"/>
      <c r="S146" s="5"/>
      <c r="T146" s="5"/>
      <c r="U146" s="5"/>
      <c r="V146" s="1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</row>
    <row r="147" spans="2:84" ht="18.75">
      <c r="B147" s="5"/>
      <c r="C147" s="5"/>
      <c r="D147" s="5"/>
      <c r="E147" s="5"/>
      <c r="F147" s="5"/>
      <c r="G147" s="5"/>
      <c r="H147" s="45"/>
      <c r="I147" s="45"/>
      <c r="J147" s="45"/>
      <c r="K147" s="45"/>
      <c r="L147" s="45"/>
      <c r="M147" s="5"/>
      <c r="N147" s="5"/>
      <c r="O147" s="5"/>
      <c r="P147" s="5"/>
      <c r="Q147" s="5"/>
      <c r="R147" s="5"/>
      <c r="S147" s="5"/>
      <c r="T147" s="5"/>
      <c r="U147" s="5"/>
      <c r="V147" s="1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</row>
    <row r="148" spans="2:84" ht="18.75">
      <c r="B148" s="5"/>
      <c r="C148" s="5"/>
      <c r="D148" s="5"/>
      <c r="E148" s="5"/>
      <c r="F148" s="5"/>
      <c r="G148" s="5"/>
      <c r="H148" s="45"/>
      <c r="I148" s="45"/>
      <c r="J148" s="45"/>
      <c r="K148" s="45"/>
      <c r="L148" s="45"/>
      <c r="M148" s="5"/>
      <c r="N148" s="5"/>
      <c r="O148" s="5"/>
      <c r="P148" s="5"/>
      <c r="Q148" s="5"/>
      <c r="R148" s="5"/>
      <c r="S148" s="5"/>
      <c r="T148" s="5"/>
      <c r="U148" s="5"/>
      <c r="V148" s="1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</row>
    <row r="149" spans="2:84" ht="18.75">
      <c r="B149" s="5"/>
      <c r="C149" s="5"/>
      <c r="D149" s="5"/>
      <c r="E149" s="5"/>
      <c r="F149" s="5"/>
      <c r="G149" s="5"/>
      <c r="H149" s="45"/>
      <c r="I149" s="45"/>
      <c r="J149" s="45"/>
      <c r="K149" s="45"/>
      <c r="L149" s="45"/>
      <c r="M149" s="5"/>
      <c r="N149" s="5"/>
      <c r="O149" s="5"/>
      <c r="P149" s="5"/>
      <c r="Q149" s="5"/>
      <c r="R149" s="5"/>
      <c r="S149" s="5"/>
      <c r="T149" s="5"/>
      <c r="U149" s="5"/>
      <c r="V149" s="1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</row>
    <row r="150" spans="2:84" ht="18.75">
      <c r="B150" s="5"/>
      <c r="C150" s="5"/>
      <c r="D150" s="5"/>
      <c r="E150" s="5"/>
      <c r="F150" s="5"/>
      <c r="G150" s="5"/>
      <c r="H150" s="45"/>
      <c r="I150" s="45"/>
      <c r="J150" s="45"/>
      <c r="K150" s="45"/>
      <c r="L150" s="45"/>
      <c r="M150" s="5"/>
      <c r="N150" s="5"/>
      <c r="O150" s="5"/>
      <c r="P150" s="5"/>
      <c r="Q150" s="5"/>
      <c r="R150" s="5"/>
      <c r="S150" s="5"/>
      <c r="T150" s="5"/>
      <c r="U150" s="5"/>
      <c r="V150" s="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</row>
    <row r="151" spans="2:84" ht="18.75">
      <c r="B151" s="5"/>
      <c r="C151" s="5"/>
      <c r="D151" s="5"/>
      <c r="E151" s="5"/>
      <c r="F151" s="5"/>
      <c r="G151" s="5"/>
      <c r="H151" s="45"/>
      <c r="I151" s="45"/>
      <c r="J151" s="45"/>
      <c r="K151" s="45"/>
      <c r="L151" s="45"/>
      <c r="M151" s="5"/>
      <c r="N151" s="5"/>
      <c r="O151" s="5"/>
      <c r="P151" s="5"/>
      <c r="Q151" s="5"/>
      <c r="R151" s="5"/>
      <c r="S151" s="5"/>
      <c r="T151" s="5"/>
      <c r="U151" s="5"/>
      <c r="V151" s="1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</row>
    <row r="152" spans="2:84" ht="18.75">
      <c r="B152" s="5"/>
      <c r="C152" s="5"/>
      <c r="D152" s="5"/>
      <c r="E152" s="5"/>
      <c r="F152" s="5"/>
      <c r="G152" s="5"/>
      <c r="H152" s="45"/>
      <c r="I152" s="45"/>
      <c r="J152" s="45"/>
      <c r="K152" s="45"/>
      <c r="L152" s="45"/>
      <c r="M152" s="5"/>
      <c r="N152" s="5"/>
      <c r="O152" s="5"/>
      <c r="P152" s="5"/>
      <c r="Q152" s="5"/>
      <c r="R152" s="5"/>
      <c r="S152" s="5"/>
      <c r="T152" s="5"/>
      <c r="U152" s="5"/>
      <c r="V152" s="1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</row>
    <row r="153" spans="2:84" ht="18.75">
      <c r="B153" s="5"/>
      <c r="C153" s="5"/>
      <c r="D153" s="5"/>
      <c r="E153" s="5"/>
      <c r="F153" s="5"/>
      <c r="G153" s="5"/>
      <c r="H153" s="45"/>
      <c r="I153" s="45"/>
      <c r="J153" s="45"/>
      <c r="K153" s="45"/>
      <c r="L153" s="45"/>
      <c r="M153" s="5"/>
      <c r="N153" s="5"/>
      <c r="O153" s="5"/>
      <c r="P153" s="5"/>
      <c r="Q153" s="5"/>
      <c r="R153" s="5"/>
      <c r="S153" s="5"/>
      <c r="T153" s="5"/>
      <c r="U153" s="5"/>
      <c r="V153" s="1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</row>
    <row r="154" spans="2:84" ht="18.75">
      <c r="B154" s="5"/>
      <c r="C154" s="5"/>
      <c r="D154" s="5"/>
      <c r="E154" s="5"/>
      <c r="F154" s="5"/>
      <c r="G154" s="5"/>
      <c r="H154" s="45"/>
      <c r="I154" s="45"/>
      <c r="J154" s="45"/>
      <c r="K154" s="45"/>
      <c r="L154" s="45"/>
      <c r="M154" s="5"/>
      <c r="N154" s="5"/>
      <c r="O154" s="5"/>
      <c r="P154" s="5"/>
      <c r="Q154" s="5"/>
      <c r="R154" s="5"/>
      <c r="S154" s="5"/>
      <c r="T154" s="5"/>
      <c r="U154" s="5"/>
      <c r="V154" s="1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</row>
    <row r="155" spans="2:84" ht="18.75">
      <c r="B155" s="5"/>
      <c r="C155" s="5"/>
      <c r="D155" s="5"/>
      <c r="E155" s="5"/>
      <c r="F155" s="5"/>
      <c r="G155" s="5"/>
      <c r="H155" s="45"/>
      <c r="I155" s="45"/>
      <c r="J155" s="45"/>
      <c r="K155" s="45"/>
      <c r="L155" s="45"/>
      <c r="M155" s="5"/>
      <c r="N155" s="5"/>
      <c r="O155" s="5"/>
      <c r="P155" s="5"/>
      <c r="Q155" s="5"/>
      <c r="R155" s="5"/>
      <c r="S155" s="5"/>
      <c r="T155" s="5"/>
      <c r="U155" s="5"/>
      <c r="V155" s="1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</row>
    <row r="156" spans="2:84" ht="18.75">
      <c r="B156" s="5"/>
      <c r="C156" s="5"/>
      <c r="D156" s="5"/>
      <c r="E156" s="5"/>
      <c r="F156" s="5"/>
      <c r="G156" s="5"/>
      <c r="H156" s="45"/>
      <c r="I156" s="45"/>
      <c r="J156" s="45"/>
      <c r="K156" s="45"/>
      <c r="L156" s="45"/>
      <c r="M156" s="5"/>
      <c r="N156" s="5"/>
      <c r="O156" s="5"/>
      <c r="P156" s="5"/>
      <c r="Q156" s="5"/>
      <c r="R156" s="5"/>
      <c r="S156" s="5"/>
      <c r="T156" s="5"/>
      <c r="U156" s="5"/>
      <c r="V156" s="1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</row>
    <row r="157" spans="2:84" ht="18.75">
      <c r="B157" s="5"/>
      <c r="C157" s="5"/>
      <c r="D157" s="5"/>
      <c r="E157" s="5"/>
      <c r="F157" s="5"/>
      <c r="G157" s="5"/>
      <c r="H157" s="45"/>
      <c r="I157" s="45"/>
      <c r="J157" s="45"/>
      <c r="K157" s="45"/>
      <c r="L157" s="45"/>
      <c r="M157" s="5"/>
      <c r="N157" s="5"/>
      <c r="O157" s="5"/>
      <c r="P157" s="5"/>
      <c r="Q157" s="5"/>
      <c r="R157" s="5"/>
      <c r="S157" s="5"/>
      <c r="T157" s="5"/>
      <c r="U157" s="5"/>
      <c r="V157" s="1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</row>
    <row r="158" spans="2:84" ht="18.75">
      <c r="B158" s="5"/>
      <c r="C158" s="5"/>
      <c r="D158" s="5"/>
      <c r="E158" s="5"/>
      <c r="F158" s="5"/>
      <c r="G158" s="5"/>
      <c r="H158" s="45"/>
      <c r="I158" s="45"/>
      <c r="J158" s="45"/>
      <c r="K158" s="45"/>
      <c r="L158" s="45"/>
      <c r="M158" s="5"/>
      <c r="N158" s="5"/>
      <c r="O158" s="5"/>
      <c r="P158" s="5"/>
      <c r="Q158" s="5"/>
      <c r="R158" s="5"/>
      <c r="S158" s="5"/>
      <c r="T158" s="5"/>
      <c r="U158" s="5"/>
      <c r="V158" s="1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</row>
    <row r="159" spans="2:84" ht="18.75">
      <c r="B159" s="5"/>
      <c r="C159" s="5"/>
      <c r="D159" s="5"/>
      <c r="E159" s="5"/>
      <c r="F159" s="5"/>
      <c r="G159" s="5"/>
      <c r="H159" s="45"/>
      <c r="I159" s="45"/>
      <c r="J159" s="45"/>
      <c r="K159" s="45"/>
      <c r="L159" s="45"/>
      <c r="M159" s="5"/>
      <c r="N159" s="5"/>
      <c r="O159" s="5"/>
      <c r="P159" s="5"/>
      <c r="Q159" s="5"/>
      <c r="R159" s="5"/>
      <c r="S159" s="5"/>
      <c r="T159" s="5"/>
      <c r="U159" s="5"/>
      <c r="V159" s="1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</row>
    <row r="160" spans="2:84" ht="18.75">
      <c r="B160" s="5"/>
      <c r="C160" s="5"/>
      <c r="D160" s="5"/>
      <c r="E160" s="5"/>
      <c r="F160" s="5"/>
      <c r="G160" s="5"/>
      <c r="H160" s="45"/>
      <c r="I160" s="45"/>
      <c r="J160" s="45"/>
      <c r="K160" s="45"/>
      <c r="L160" s="45"/>
      <c r="M160" s="5"/>
      <c r="N160" s="5"/>
      <c r="O160" s="5"/>
      <c r="P160" s="5"/>
      <c r="Q160" s="5"/>
      <c r="R160" s="5"/>
      <c r="S160" s="5"/>
      <c r="T160" s="5"/>
      <c r="U160" s="5"/>
      <c r="V160" s="1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</row>
    <row r="161" spans="2:84" ht="18.75">
      <c r="B161" s="5"/>
      <c r="C161" s="5"/>
      <c r="D161" s="5"/>
      <c r="E161" s="5"/>
      <c r="F161" s="5"/>
      <c r="G161" s="5"/>
      <c r="H161" s="45"/>
      <c r="I161" s="45"/>
      <c r="J161" s="45"/>
      <c r="K161" s="45"/>
      <c r="L161" s="45"/>
      <c r="M161" s="5"/>
      <c r="N161" s="5"/>
      <c r="O161" s="5"/>
      <c r="P161" s="5"/>
      <c r="Q161" s="5"/>
      <c r="R161" s="5"/>
      <c r="S161" s="5"/>
      <c r="T161" s="5"/>
      <c r="U161" s="5"/>
      <c r="V161" s="1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</row>
    <row r="162" spans="2:84" ht="18.75">
      <c r="B162" s="5"/>
      <c r="C162" s="5"/>
      <c r="D162" s="5"/>
      <c r="E162" s="5"/>
      <c r="F162" s="5"/>
      <c r="G162" s="5"/>
      <c r="H162" s="45"/>
      <c r="I162" s="45"/>
      <c r="J162" s="45"/>
      <c r="K162" s="45"/>
      <c r="L162" s="45"/>
      <c r="M162" s="5"/>
      <c r="N162" s="5"/>
      <c r="O162" s="5"/>
      <c r="P162" s="5"/>
      <c r="Q162" s="5"/>
      <c r="R162" s="5"/>
      <c r="S162" s="5"/>
      <c r="T162" s="5"/>
      <c r="U162" s="5"/>
      <c r="V162" s="1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</row>
    <row r="163" spans="2:84" ht="18.75">
      <c r="B163" s="5"/>
      <c r="C163" s="5"/>
      <c r="D163" s="5"/>
      <c r="E163" s="5"/>
      <c r="F163" s="5"/>
      <c r="G163" s="5"/>
      <c r="H163" s="45"/>
      <c r="I163" s="45"/>
      <c r="J163" s="45"/>
      <c r="K163" s="45"/>
      <c r="L163" s="45"/>
      <c r="M163" s="5"/>
      <c r="N163" s="5"/>
      <c r="O163" s="5"/>
      <c r="P163" s="5"/>
      <c r="Q163" s="5"/>
      <c r="R163" s="5"/>
      <c r="S163" s="5"/>
      <c r="T163" s="5"/>
      <c r="U163" s="5"/>
      <c r="V163" s="1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</row>
    <row r="164" spans="2:84" ht="18.75">
      <c r="B164" s="5"/>
      <c r="C164" s="5"/>
      <c r="D164" s="5"/>
      <c r="E164" s="5"/>
      <c r="F164" s="5"/>
      <c r="G164" s="5"/>
      <c r="H164" s="45"/>
      <c r="I164" s="45"/>
      <c r="J164" s="45"/>
      <c r="K164" s="45"/>
      <c r="L164" s="45"/>
      <c r="M164" s="5"/>
      <c r="N164" s="5"/>
      <c r="O164" s="5"/>
      <c r="P164" s="5"/>
      <c r="Q164" s="5"/>
      <c r="R164" s="5"/>
      <c r="S164" s="5"/>
      <c r="T164" s="5"/>
      <c r="U164" s="5"/>
      <c r="V164" s="1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</row>
    <row r="165" spans="2:84" ht="18.75">
      <c r="B165" s="5"/>
      <c r="C165" s="5"/>
      <c r="D165" s="5"/>
      <c r="E165" s="5"/>
      <c r="F165" s="5"/>
      <c r="G165" s="5"/>
      <c r="H165" s="45"/>
      <c r="I165" s="45"/>
      <c r="J165" s="45"/>
      <c r="K165" s="45"/>
      <c r="L165" s="45"/>
      <c r="M165" s="5"/>
      <c r="N165" s="5"/>
      <c r="O165" s="5"/>
      <c r="P165" s="5"/>
      <c r="Q165" s="5"/>
      <c r="R165" s="5"/>
      <c r="S165" s="5"/>
      <c r="T165" s="5"/>
      <c r="U165" s="5"/>
      <c r="V165" s="1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</row>
    <row r="166" spans="2:84" ht="18.75">
      <c r="B166" s="5"/>
      <c r="C166" s="5"/>
      <c r="D166" s="5"/>
      <c r="E166" s="5"/>
      <c r="F166" s="5"/>
      <c r="G166" s="5"/>
      <c r="H166" s="45"/>
      <c r="I166" s="45"/>
      <c r="J166" s="45"/>
      <c r="K166" s="45"/>
      <c r="L166" s="45"/>
      <c r="M166" s="5"/>
      <c r="N166" s="5"/>
      <c r="O166" s="5"/>
      <c r="P166" s="5"/>
      <c r="Q166" s="5"/>
      <c r="R166" s="5"/>
      <c r="S166" s="5"/>
      <c r="T166" s="5"/>
      <c r="U166" s="5"/>
      <c r="V166" s="1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</row>
    <row r="167" spans="2:84" ht="18.75">
      <c r="B167" s="5"/>
      <c r="C167" s="5"/>
      <c r="D167" s="5"/>
      <c r="E167" s="5"/>
      <c r="F167" s="5"/>
      <c r="G167" s="5"/>
      <c r="H167" s="45"/>
      <c r="I167" s="45"/>
      <c r="J167" s="45"/>
      <c r="K167" s="45"/>
      <c r="L167" s="45"/>
      <c r="M167" s="5"/>
      <c r="N167" s="5"/>
      <c r="O167" s="5"/>
      <c r="P167" s="5"/>
      <c r="Q167" s="5"/>
      <c r="R167" s="5"/>
      <c r="S167" s="5"/>
      <c r="T167" s="5"/>
      <c r="U167" s="5"/>
      <c r="V167" s="1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</row>
    <row r="168" spans="2:84" ht="18.75">
      <c r="B168" s="5"/>
      <c r="C168" s="5"/>
      <c r="D168" s="5"/>
      <c r="E168" s="5"/>
      <c r="F168" s="5"/>
      <c r="G168" s="5"/>
      <c r="H168" s="45"/>
      <c r="I168" s="45"/>
      <c r="J168" s="45"/>
      <c r="K168" s="45"/>
      <c r="L168" s="45"/>
      <c r="M168" s="5"/>
      <c r="N168" s="5"/>
      <c r="O168" s="5"/>
      <c r="P168" s="5"/>
      <c r="Q168" s="5"/>
      <c r="R168" s="5"/>
      <c r="S168" s="5"/>
      <c r="T168" s="5"/>
      <c r="U168" s="5"/>
      <c r="V168" s="1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</row>
    <row r="169" spans="2:84" ht="18.75">
      <c r="B169" s="5"/>
      <c r="C169" s="5"/>
      <c r="D169" s="5"/>
      <c r="E169" s="5"/>
      <c r="F169" s="5"/>
      <c r="G169" s="5"/>
      <c r="H169" s="45"/>
      <c r="I169" s="45"/>
      <c r="J169" s="45"/>
      <c r="K169" s="45"/>
      <c r="L169" s="45"/>
      <c r="M169" s="5"/>
      <c r="N169" s="5"/>
      <c r="O169" s="5"/>
      <c r="P169" s="5"/>
      <c r="Q169" s="5"/>
      <c r="R169" s="5"/>
      <c r="S169" s="5"/>
      <c r="T169" s="5"/>
      <c r="U169" s="5"/>
      <c r="V169" s="1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</row>
    <row r="170" spans="2:84" ht="18.75">
      <c r="B170" s="5"/>
      <c r="C170" s="5"/>
      <c r="D170" s="5"/>
      <c r="E170" s="5"/>
      <c r="F170" s="5"/>
      <c r="G170" s="5"/>
      <c r="H170" s="45"/>
      <c r="I170" s="45"/>
      <c r="J170" s="45"/>
      <c r="K170" s="45"/>
      <c r="L170" s="45"/>
      <c r="M170" s="5"/>
      <c r="N170" s="5"/>
      <c r="O170" s="5"/>
      <c r="P170" s="5"/>
      <c r="Q170" s="5"/>
      <c r="R170" s="5"/>
      <c r="S170" s="5"/>
      <c r="T170" s="5"/>
      <c r="U170" s="5"/>
      <c r="V170" s="1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</row>
    <row r="171" spans="2:84" ht="18.75">
      <c r="B171" s="5"/>
      <c r="C171" s="5"/>
      <c r="D171" s="5"/>
      <c r="E171" s="5"/>
      <c r="F171" s="5"/>
      <c r="G171" s="5"/>
      <c r="H171" s="45"/>
      <c r="I171" s="45"/>
      <c r="J171" s="45"/>
      <c r="K171" s="45"/>
      <c r="L171" s="45"/>
      <c r="M171" s="5"/>
      <c r="N171" s="5"/>
      <c r="O171" s="5"/>
      <c r="P171" s="5"/>
      <c r="Q171" s="5"/>
      <c r="R171" s="5"/>
      <c r="S171" s="5"/>
      <c r="T171" s="5"/>
      <c r="U171" s="5"/>
      <c r="V171" s="1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</row>
    <row r="172" spans="2:84" ht="18.75">
      <c r="B172" s="5"/>
      <c r="C172" s="5"/>
      <c r="D172" s="5"/>
      <c r="E172" s="5"/>
      <c r="F172" s="5"/>
      <c r="G172" s="5"/>
      <c r="H172" s="45"/>
      <c r="I172" s="45"/>
      <c r="J172" s="45"/>
      <c r="K172" s="45"/>
      <c r="L172" s="45"/>
      <c r="M172" s="5"/>
      <c r="N172" s="5"/>
      <c r="O172" s="5"/>
      <c r="P172" s="5"/>
      <c r="Q172" s="5"/>
      <c r="R172" s="5"/>
      <c r="S172" s="5"/>
      <c r="T172" s="5"/>
      <c r="U172" s="5"/>
      <c r="V172" s="1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</row>
    <row r="173" spans="2:84" ht="18.75">
      <c r="B173" s="5"/>
      <c r="C173" s="5"/>
      <c r="D173" s="5"/>
      <c r="E173" s="5"/>
      <c r="F173" s="5"/>
      <c r="G173" s="5"/>
      <c r="H173" s="45"/>
      <c r="I173" s="45"/>
      <c r="J173" s="45"/>
      <c r="K173" s="45"/>
      <c r="L173" s="45"/>
      <c r="M173" s="5"/>
      <c r="N173" s="5"/>
      <c r="O173" s="5"/>
      <c r="P173" s="5"/>
      <c r="Q173" s="5"/>
      <c r="R173" s="5"/>
      <c r="S173" s="5"/>
      <c r="T173" s="5"/>
      <c r="U173" s="5"/>
      <c r="V173" s="1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</row>
    <row r="174" spans="2:84" ht="18.75">
      <c r="B174" s="5"/>
      <c r="C174" s="5"/>
      <c r="D174" s="5"/>
      <c r="E174" s="5"/>
      <c r="F174" s="5"/>
      <c r="G174" s="5"/>
      <c r="H174" s="45"/>
      <c r="I174" s="45"/>
      <c r="J174" s="45"/>
      <c r="K174" s="45"/>
      <c r="L174" s="45"/>
      <c r="M174" s="5"/>
      <c r="N174" s="5"/>
      <c r="O174" s="5"/>
      <c r="P174" s="5"/>
      <c r="Q174" s="5"/>
      <c r="R174" s="5"/>
      <c r="S174" s="5"/>
      <c r="T174" s="5"/>
      <c r="U174" s="5"/>
      <c r="V174" s="1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</row>
    <row r="175" spans="2:84" ht="18.75">
      <c r="B175" s="5"/>
      <c r="C175" s="5"/>
      <c r="D175" s="5"/>
      <c r="E175" s="5"/>
      <c r="F175" s="5"/>
      <c r="G175" s="5"/>
      <c r="H175" s="45"/>
      <c r="I175" s="45"/>
      <c r="J175" s="45"/>
      <c r="K175" s="45"/>
      <c r="L175" s="45"/>
      <c r="M175" s="5"/>
      <c r="N175" s="5"/>
      <c r="O175" s="5"/>
      <c r="P175" s="5"/>
      <c r="Q175" s="5"/>
      <c r="R175" s="5"/>
      <c r="S175" s="5"/>
      <c r="T175" s="5"/>
      <c r="U175" s="5"/>
      <c r="V175" s="1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</row>
    <row r="176" spans="2:84" ht="18.75">
      <c r="B176" s="5"/>
      <c r="C176" s="5"/>
      <c r="D176" s="5"/>
      <c r="E176" s="5"/>
      <c r="F176" s="5"/>
      <c r="G176" s="5"/>
      <c r="H176" s="45"/>
      <c r="I176" s="45"/>
      <c r="J176" s="45"/>
      <c r="K176" s="45"/>
      <c r="L176" s="45"/>
      <c r="M176" s="5"/>
      <c r="N176" s="5"/>
      <c r="O176" s="5"/>
      <c r="P176" s="5"/>
      <c r="Q176" s="5"/>
      <c r="R176" s="5"/>
      <c r="S176" s="5"/>
      <c r="T176" s="5"/>
      <c r="U176" s="5"/>
      <c r="V176" s="1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</row>
    <row r="177" spans="2:84" ht="18.75">
      <c r="B177" s="5"/>
      <c r="C177" s="5"/>
      <c r="D177" s="5"/>
      <c r="E177" s="5"/>
      <c r="F177" s="5"/>
      <c r="G177" s="5"/>
      <c r="H177" s="45"/>
      <c r="I177" s="45"/>
      <c r="J177" s="45"/>
      <c r="K177" s="45"/>
      <c r="L177" s="45"/>
      <c r="M177" s="5"/>
      <c r="N177" s="5"/>
      <c r="O177" s="5"/>
      <c r="P177" s="5"/>
      <c r="Q177" s="5"/>
      <c r="R177" s="5"/>
      <c r="S177" s="5"/>
      <c r="T177" s="5"/>
      <c r="U177" s="5"/>
      <c r="V177" s="1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</row>
    <row r="178" spans="2:84" ht="18.75">
      <c r="B178" s="5"/>
      <c r="C178" s="5"/>
      <c r="D178" s="5"/>
      <c r="E178" s="5"/>
      <c r="F178" s="5"/>
      <c r="G178" s="5"/>
      <c r="H178" s="45"/>
      <c r="I178" s="45"/>
      <c r="J178" s="45"/>
      <c r="K178" s="45"/>
      <c r="L178" s="45"/>
      <c r="M178" s="5"/>
      <c r="N178" s="5"/>
      <c r="O178" s="5"/>
      <c r="P178" s="5"/>
      <c r="Q178" s="5"/>
      <c r="R178" s="5"/>
      <c r="S178" s="5"/>
      <c r="T178" s="5"/>
      <c r="U178" s="5"/>
      <c r="V178" s="1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</row>
    <row r="179" spans="2:84" ht="18.75">
      <c r="B179" s="5"/>
      <c r="C179" s="5"/>
      <c r="D179" s="5"/>
      <c r="E179" s="5"/>
      <c r="F179" s="5"/>
      <c r="G179" s="5"/>
      <c r="H179" s="45"/>
      <c r="I179" s="45"/>
      <c r="J179" s="45"/>
      <c r="K179" s="45"/>
      <c r="L179" s="45"/>
      <c r="M179" s="5"/>
      <c r="N179" s="5"/>
      <c r="O179" s="5"/>
      <c r="P179" s="5"/>
      <c r="Q179" s="5"/>
      <c r="R179" s="5"/>
      <c r="S179" s="5"/>
      <c r="T179" s="5"/>
      <c r="U179" s="5"/>
      <c r="V179" s="1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</row>
  </sheetData>
  <sheetProtection/>
  <mergeCells count="18">
    <mergeCell ref="B2:G2"/>
    <mergeCell ref="A3:A6"/>
    <mergeCell ref="B3:B6"/>
    <mergeCell ref="C3:C6"/>
    <mergeCell ref="D3:G3"/>
    <mergeCell ref="N3:N6"/>
    <mergeCell ref="D4:D6"/>
    <mergeCell ref="E4:E6"/>
    <mergeCell ref="G4:G6"/>
    <mergeCell ref="Q4:Q6"/>
    <mergeCell ref="R4:R6"/>
    <mergeCell ref="T4:T6"/>
    <mergeCell ref="F5:F6"/>
    <mergeCell ref="S5:S6"/>
    <mergeCell ref="U4:V5"/>
    <mergeCell ref="O3:O6"/>
    <mergeCell ref="P3:P6"/>
    <mergeCell ref="Q3:T3"/>
  </mergeCells>
  <conditionalFormatting sqref="F35:G35 G36">
    <cfRule type="cellIs" priority="1" dxfId="2" operator="notEqual" stopIfTrue="1">
      <formula>0</formula>
    </cfRule>
  </conditionalFormatting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5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146"/>
  <sheetViews>
    <sheetView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22" sqref="O22"/>
    </sheetView>
  </sheetViews>
  <sheetFormatPr defaultColWidth="9.140625" defaultRowHeight="15"/>
  <cols>
    <col min="1" max="1" width="5.8515625" style="91" hidden="1" customWidth="1"/>
    <col min="2" max="2" width="50.140625" style="87" hidden="1" customWidth="1"/>
    <col min="3" max="3" width="13.7109375" style="87" hidden="1" customWidth="1"/>
    <col min="4" max="4" width="0.2890625" style="87" hidden="1" customWidth="1"/>
    <col min="5" max="5" width="16.140625" style="87" hidden="1" customWidth="1"/>
    <col min="6" max="6" width="14.7109375" style="87" hidden="1" customWidth="1"/>
    <col min="7" max="7" width="17.28125" style="87" hidden="1" customWidth="1"/>
    <col min="8" max="12" width="2.28125" style="86" hidden="1" customWidth="1"/>
    <col min="13" max="13" width="2.8515625" style="87" hidden="1" customWidth="1"/>
    <col min="14" max="14" width="5.8515625" style="87" customWidth="1"/>
    <col min="15" max="15" width="58.57421875" style="87" customWidth="1"/>
    <col min="16" max="16" width="15.00390625" style="87" customWidth="1"/>
    <col min="17" max="17" width="16.7109375" style="87" customWidth="1"/>
    <col min="18" max="18" width="18.57421875" style="87" customWidth="1"/>
    <col min="19" max="19" width="18.421875" style="87" customWidth="1"/>
    <col min="20" max="20" width="15.8515625" style="87" customWidth="1"/>
    <col min="21" max="21" width="9.8515625" style="87" hidden="1" customWidth="1"/>
    <col min="22" max="22" width="9.140625" style="94" hidden="1" customWidth="1"/>
    <col min="23" max="16384" width="9.140625" style="87" customWidth="1"/>
  </cols>
  <sheetData>
    <row r="1" spans="1:22" ht="18.75" customHeight="1">
      <c r="A1" s="83"/>
      <c r="B1" s="84"/>
      <c r="C1" s="84"/>
      <c r="D1" s="84"/>
      <c r="E1" s="84"/>
      <c r="F1" s="84"/>
      <c r="G1" s="85" t="s">
        <v>3</v>
      </c>
      <c r="T1" s="146" t="s">
        <v>78</v>
      </c>
      <c r="U1" s="146"/>
      <c r="V1" s="146"/>
    </row>
    <row r="2" spans="1:22" ht="18.75" customHeight="1">
      <c r="A2" s="83"/>
      <c r="B2" s="144" t="s">
        <v>66</v>
      </c>
      <c r="C2" s="144"/>
      <c r="D2" s="144"/>
      <c r="E2" s="144"/>
      <c r="F2" s="144"/>
      <c r="G2" s="144"/>
      <c r="O2" s="145" t="s">
        <v>84</v>
      </c>
      <c r="P2" s="145"/>
      <c r="Q2" s="145"/>
      <c r="R2" s="145"/>
      <c r="S2" s="145"/>
      <c r="T2" s="145"/>
      <c r="U2" s="145"/>
      <c r="V2" s="145"/>
    </row>
    <row r="3" spans="1:79" ht="18.75" customHeight="1">
      <c r="A3" s="141" t="s">
        <v>48</v>
      </c>
      <c r="B3" s="141" t="s">
        <v>0</v>
      </c>
      <c r="C3" s="141" t="s">
        <v>65</v>
      </c>
      <c r="D3" s="141" t="s">
        <v>2</v>
      </c>
      <c r="E3" s="141"/>
      <c r="F3" s="141"/>
      <c r="G3" s="141"/>
      <c r="M3" s="89"/>
      <c r="N3" s="147" t="s">
        <v>48</v>
      </c>
      <c r="O3" s="142" t="s">
        <v>0</v>
      </c>
      <c r="P3" s="142" t="s">
        <v>65</v>
      </c>
      <c r="Q3" s="142" t="s">
        <v>2</v>
      </c>
      <c r="R3" s="142"/>
      <c r="S3" s="142"/>
      <c r="T3" s="142"/>
      <c r="U3" s="88"/>
      <c r="V3" s="91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</row>
    <row r="4" spans="1:79" ht="12" customHeight="1">
      <c r="A4" s="141"/>
      <c r="B4" s="141"/>
      <c r="C4" s="141"/>
      <c r="D4" s="141" t="s">
        <v>16</v>
      </c>
      <c r="E4" s="141" t="s">
        <v>51</v>
      </c>
      <c r="F4" s="88" t="s">
        <v>22</v>
      </c>
      <c r="G4" s="141" t="s">
        <v>49</v>
      </c>
      <c r="M4" s="89"/>
      <c r="N4" s="148"/>
      <c r="O4" s="142"/>
      <c r="P4" s="142"/>
      <c r="Q4" s="142" t="s">
        <v>16</v>
      </c>
      <c r="R4" s="142" t="s">
        <v>51</v>
      </c>
      <c r="S4" s="90" t="s">
        <v>22</v>
      </c>
      <c r="T4" s="150" t="s">
        <v>49</v>
      </c>
      <c r="U4" s="141" t="s">
        <v>74</v>
      </c>
      <c r="V4" s="141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</row>
    <row r="5" spans="1:79" s="94" customFormat="1" ht="18.75" customHeight="1">
      <c r="A5" s="141"/>
      <c r="B5" s="141"/>
      <c r="C5" s="141"/>
      <c r="D5" s="141"/>
      <c r="E5" s="141"/>
      <c r="F5" s="141" t="s">
        <v>52</v>
      </c>
      <c r="G5" s="141"/>
      <c r="H5" s="92"/>
      <c r="I5" s="93"/>
      <c r="J5" s="93"/>
      <c r="K5" s="93"/>
      <c r="L5" s="93"/>
      <c r="M5" s="91"/>
      <c r="N5" s="148"/>
      <c r="O5" s="142"/>
      <c r="P5" s="142"/>
      <c r="Q5" s="142"/>
      <c r="R5" s="142"/>
      <c r="S5" s="142" t="s">
        <v>52</v>
      </c>
      <c r="T5" s="150"/>
      <c r="U5" s="141"/>
      <c r="V5" s="14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</row>
    <row r="6" spans="1:79" ht="40.5" customHeight="1">
      <c r="A6" s="141"/>
      <c r="B6" s="141"/>
      <c r="C6" s="141"/>
      <c r="D6" s="141"/>
      <c r="E6" s="141"/>
      <c r="F6" s="141"/>
      <c r="G6" s="141"/>
      <c r="M6" s="89"/>
      <c r="N6" s="149"/>
      <c r="O6" s="143"/>
      <c r="P6" s="143"/>
      <c r="Q6" s="142"/>
      <c r="R6" s="142"/>
      <c r="S6" s="143"/>
      <c r="T6" s="150"/>
      <c r="U6" s="88" t="s">
        <v>75</v>
      </c>
      <c r="V6" s="83" t="s">
        <v>71</v>
      </c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</row>
    <row r="7" spans="1:79" ht="18.75">
      <c r="A7" s="95">
        <v>1</v>
      </c>
      <c r="B7" s="95">
        <v>2</v>
      </c>
      <c r="C7" s="95" t="s">
        <v>53</v>
      </c>
      <c r="D7" s="95">
        <v>4</v>
      </c>
      <c r="E7" s="95">
        <v>5</v>
      </c>
      <c r="F7" s="95">
        <v>6</v>
      </c>
      <c r="G7" s="95">
        <v>7</v>
      </c>
      <c r="M7" s="89"/>
      <c r="N7" s="96">
        <v>1</v>
      </c>
      <c r="O7" s="97">
        <v>2</v>
      </c>
      <c r="P7" s="97" t="s">
        <v>53</v>
      </c>
      <c r="Q7" s="97" t="s">
        <v>73</v>
      </c>
      <c r="R7" s="97" t="s">
        <v>73</v>
      </c>
      <c r="S7" s="97">
        <v>6</v>
      </c>
      <c r="T7" s="98">
        <v>7</v>
      </c>
      <c r="U7" s="95"/>
      <c r="V7" s="83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</row>
    <row r="8" spans="1:79" ht="19.5" customHeight="1">
      <c r="A8" s="95">
        <v>22</v>
      </c>
      <c r="B8" s="99" t="s">
        <v>44</v>
      </c>
      <c r="C8" s="103">
        <f>D8+E8+G8</f>
        <v>4358</v>
      </c>
      <c r="D8" s="104">
        <v>2300</v>
      </c>
      <c r="E8" s="104">
        <v>1200</v>
      </c>
      <c r="F8" s="104">
        <v>36</v>
      </c>
      <c r="G8" s="104">
        <v>858</v>
      </c>
      <c r="H8" s="86">
        <f>C8-D8-E8-G8</f>
        <v>0</v>
      </c>
      <c r="I8" s="86">
        <f>D8-'дисп. мес+возр'!C9</f>
        <v>-1380</v>
      </c>
      <c r="J8" s="86">
        <f>E8-'проф осм по мес.'!C7</f>
        <v>-150</v>
      </c>
      <c r="K8" s="86">
        <f>F8-'проф осм по мес.'!Q7</f>
        <v>-14</v>
      </c>
      <c r="L8" s="86">
        <f>G8-'Диспансерное набл. по мес. общ.'!C7</f>
        <v>-172</v>
      </c>
      <c r="M8" s="89"/>
      <c r="N8" s="96">
        <v>22</v>
      </c>
      <c r="O8" s="130" t="s">
        <v>44</v>
      </c>
      <c r="P8" s="100">
        <f>Q8+R8+T8</f>
        <v>6060</v>
      </c>
      <c r="Q8" s="101">
        <v>3680</v>
      </c>
      <c r="R8" s="101">
        <v>1350</v>
      </c>
      <c r="S8" s="105">
        <v>50</v>
      </c>
      <c r="T8" s="106">
        <v>1030</v>
      </c>
      <c r="U8" s="104">
        <v>6953</v>
      </c>
      <c r="V8" s="102" t="e">
        <f>U8/#REF!</f>
        <v>#REF!</v>
      </c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</row>
    <row r="9" spans="2:84" ht="18.75">
      <c r="B9" s="89"/>
      <c r="C9" s="89"/>
      <c r="D9" s="89"/>
      <c r="E9" s="89"/>
      <c r="F9" s="89"/>
      <c r="G9" s="89"/>
      <c r="M9" s="89"/>
      <c r="N9" s="89"/>
      <c r="O9" s="89"/>
      <c r="P9" s="89"/>
      <c r="Q9" s="89"/>
      <c r="R9" s="89"/>
      <c r="S9" s="89"/>
      <c r="T9" s="89"/>
      <c r="U9" s="89"/>
      <c r="V9" s="91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</row>
    <row r="10" spans="2:84" ht="18.75">
      <c r="B10" s="89"/>
      <c r="C10" s="89"/>
      <c r="D10" s="89"/>
      <c r="E10" s="89"/>
      <c r="F10" s="89"/>
      <c r="G10" s="89"/>
      <c r="M10" s="89"/>
      <c r="N10" s="89"/>
      <c r="O10" s="89"/>
      <c r="P10" s="89"/>
      <c r="Q10" s="89"/>
      <c r="R10" s="89"/>
      <c r="S10" s="89"/>
      <c r="T10" s="89"/>
      <c r="U10" s="89"/>
      <c r="V10" s="91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</row>
    <row r="11" spans="2:84" ht="18.75">
      <c r="B11" s="89"/>
      <c r="C11" s="89"/>
      <c r="D11" s="89"/>
      <c r="E11" s="89"/>
      <c r="F11" s="89"/>
      <c r="G11" s="89"/>
      <c r="M11" s="89"/>
      <c r="N11" s="89"/>
      <c r="O11" s="89"/>
      <c r="P11" s="89"/>
      <c r="Q11" s="89"/>
      <c r="R11" s="89"/>
      <c r="S11" s="89"/>
      <c r="T11" s="89"/>
      <c r="U11" s="89"/>
      <c r="V11" s="91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</row>
    <row r="12" spans="2:84" ht="18.75">
      <c r="B12" s="89"/>
      <c r="C12" s="89"/>
      <c r="D12" s="89"/>
      <c r="E12" s="89"/>
      <c r="F12" s="89"/>
      <c r="G12" s="89"/>
      <c r="M12" s="89"/>
      <c r="N12" s="89"/>
      <c r="O12" s="89"/>
      <c r="P12" s="89"/>
      <c r="Q12" s="89"/>
      <c r="R12" s="89"/>
      <c r="S12" s="89"/>
      <c r="T12" s="89"/>
      <c r="U12" s="89"/>
      <c r="V12" s="91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</row>
    <row r="13" spans="2:84" ht="18.75">
      <c r="B13" s="89"/>
      <c r="C13" s="89"/>
      <c r="D13" s="89"/>
      <c r="E13" s="89"/>
      <c r="F13" s="89"/>
      <c r="G13" s="89"/>
      <c r="M13" s="89"/>
      <c r="N13" s="89"/>
      <c r="O13" s="89"/>
      <c r="P13" s="89"/>
      <c r="Q13" s="89"/>
      <c r="R13" s="89"/>
      <c r="S13" s="89"/>
      <c r="T13" s="89"/>
      <c r="U13" s="89"/>
      <c r="V13" s="91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</row>
    <row r="14" spans="2:84" ht="18.75">
      <c r="B14" s="89"/>
      <c r="C14" s="89"/>
      <c r="D14" s="89"/>
      <c r="E14" s="89"/>
      <c r="F14" s="89"/>
      <c r="G14" s="89"/>
      <c r="M14" s="89"/>
      <c r="N14" s="89"/>
      <c r="O14" s="89"/>
      <c r="P14" s="89"/>
      <c r="Q14" s="89"/>
      <c r="R14" s="89"/>
      <c r="S14" s="89"/>
      <c r="T14" s="89"/>
      <c r="U14" s="89"/>
      <c r="V14" s="91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</row>
    <row r="15" spans="2:84" ht="18.75">
      <c r="B15" s="89"/>
      <c r="C15" s="89"/>
      <c r="D15" s="89"/>
      <c r="E15" s="89"/>
      <c r="F15" s="89"/>
      <c r="G15" s="89"/>
      <c r="M15" s="89"/>
      <c r="N15" s="89"/>
      <c r="O15" s="89"/>
      <c r="P15" s="89"/>
      <c r="Q15" s="89"/>
      <c r="R15" s="89"/>
      <c r="S15" s="89"/>
      <c r="T15" s="89"/>
      <c r="U15" s="89"/>
      <c r="V15" s="91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</row>
    <row r="16" spans="2:84" ht="18.75">
      <c r="B16" s="89"/>
      <c r="C16" s="89"/>
      <c r="D16" s="89"/>
      <c r="E16" s="89"/>
      <c r="F16" s="89"/>
      <c r="G16" s="89"/>
      <c r="M16" s="89"/>
      <c r="N16" s="89"/>
      <c r="O16" s="89"/>
      <c r="P16" s="89"/>
      <c r="Q16" s="89"/>
      <c r="R16" s="89"/>
      <c r="S16" s="89"/>
      <c r="T16" s="89"/>
      <c r="U16" s="89"/>
      <c r="V16" s="91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</row>
    <row r="17" spans="2:84" ht="18.75">
      <c r="B17" s="89"/>
      <c r="C17" s="89"/>
      <c r="D17" s="89"/>
      <c r="E17" s="89"/>
      <c r="F17" s="89"/>
      <c r="G17" s="89"/>
      <c r="M17" s="89"/>
      <c r="N17" s="89"/>
      <c r="O17" s="89"/>
      <c r="P17" s="89"/>
      <c r="Q17" s="89"/>
      <c r="R17" s="89"/>
      <c r="S17" s="89"/>
      <c r="T17" s="89"/>
      <c r="U17" s="89"/>
      <c r="V17" s="91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</row>
    <row r="18" spans="2:84" ht="18.75">
      <c r="B18" s="89"/>
      <c r="C18" s="89"/>
      <c r="D18" s="89"/>
      <c r="E18" s="89"/>
      <c r="F18" s="89"/>
      <c r="G18" s="89"/>
      <c r="M18" s="89"/>
      <c r="N18" s="89"/>
      <c r="O18" s="89"/>
      <c r="P18" s="89"/>
      <c r="Q18" s="89"/>
      <c r="R18" s="89"/>
      <c r="S18" s="89"/>
      <c r="T18" s="89"/>
      <c r="U18" s="89"/>
      <c r="V18" s="91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</row>
    <row r="19" spans="2:84" ht="18.75">
      <c r="B19" s="89"/>
      <c r="C19" s="89"/>
      <c r="D19" s="89"/>
      <c r="E19" s="89"/>
      <c r="F19" s="89"/>
      <c r="G19" s="89"/>
      <c r="M19" s="89"/>
      <c r="N19" s="89"/>
      <c r="O19" s="89"/>
      <c r="P19" s="89"/>
      <c r="Q19" s="89"/>
      <c r="R19" s="89"/>
      <c r="S19" s="89"/>
      <c r="T19" s="89"/>
      <c r="U19" s="89"/>
      <c r="V19" s="91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</row>
    <row r="20" spans="2:84" ht="18.75">
      <c r="B20" s="89"/>
      <c r="C20" s="89"/>
      <c r="D20" s="89"/>
      <c r="E20" s="89"/>
      <c r="F20" s="89"/>
      <c r="G20" s="89"/>
      <c r="M20" s="89"/>
      <c r="N20" s="89"/>
      <c r="O20" s="89"/>
      <c r="P20" s="89"/>
      <c r="Q20" s="89"/>
      <c r="R20" s="89"/>
      <c r="S20" s="89"/>
      <c r="T20" s="89"/>
      <c r="U20" s="89"/>
      <c r="V20" s="91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</row>
    <row r="21" spans="2:84" ht="18.75">
      <c r="B21" s="89"/>
      <c r="C21" s="89"/>
      <c r="D21" s="89"/>
      <c r="E21" s="89"/>
      <c r="F21" s="89"/>
      <c r="G21" s="89"/>
      <c r="M21" s="89"/>
      <c r="N21" s="89"/>
      <c r="O21" s="89"/>
      <c r="P21" s="89"/>
      <c r="Q21" s="89"/>
      <c r="R21" s="89"/>
      <c r="S21" s="89"/>
      <c r="T21" s="89"/>
      <c r="U21" s="89"/>
      <c r="V21" s="91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</row>
    <row r="22" spans="2:84" ht="18.75">
      <c r="B22" s="89"/>
      <c r="C22" s="89"/>
      <c r="D22" s="89"/>
      <c r="E22" s="89"/>
      <c r="F22" s="89"/>
      <c r="G22" s="89"/>
      <c r="M22" s="89"/>
      <c r="N22" s="89"/>
      <c r="O22" s="89"/>
      <c r="P22" s="89"/>
      <c r="Q22" s="89"/>
      <c r="R22" s="89"/>
      <c r="S22" s="89"/>
      <c r="T22" s="89"/>
      <c r="U22" s="89"/>
      <c r="V22" s="91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</row>
    <row r="23" spans="2:84" ht="18.75">
      <c r="B23" s="89"/>
      <c r="C23" s="89"/>
      <c r="D23" s="89"/>
      <c r="E23" s="89"/>
      <c r="F23" s="89"/>
      <c r="G23" s="89"/>
      <c r="M23" s="89"/>
      <c r="N23" s="89"/>
      <c r="O23" s="89"/>
      <c r="P23" s="89"/>
      <c r="Q23" s="89"/>
      <c r="R23" s="89"/>
      <c r="S23" s="89"/>
      <c r="T23" s="89"/>
      <c r="U23" s="89"/>
      <c r="V23" s="91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</row>
    <row r="24" spans="2:84" ht="18.75">
      <c r="B24" s="89"/>
      <c r="C24" s="89"/>
      <c r="D24" s="89"/>
      <c r="E24" s="89"/>
      <c r="F24" s="89"/>
      <c r="G24" s="89"/>
      <c r="M24" s="89"/>
      <c r="N24" s="89"/>
      <c r="O24" s="89"/>
      <c r="P24" s="89"/>
      <c r="Q24" s="89"/>
      <c r="R24" s="89"/>
      <c r="S24" s="89"/>
      <c r="T24" s="89"/>
      <c r="U24" s="89"/>
      <c r="V24" s="91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</row>
    <row r="25" spans="2:84" ht="18.75">
      <c r="B25" s="89"/>
      <c r="C25" s="89"/>
      <c r="D25" s="89"/>
      <c r="E25" s="89"/>
      <c r="F25" s="89"/>
      <c r="G25" s="89"/>
      <c r="M25" s="89"/>
      <c r="N25" s="89"/>
      <c r="O25" s="89"/>
      <c r="P25" s="89"/>
      <c r="Q25" s="89"/>
      <c r="R25" s="89"/>
      <c r="S25" s="89"/>
      <c r="T25" s="89"/>
      <c r="U25" s="89"/>
      <c r="V25" s="91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</row>
    <row r="26" spans="2:84" ht="18.75">
      <c r="B26" s="89"/>
      <c r="C26" s="89"/>
      <c r="D26" s="89"/>
      <c r="E26" s="89"/>
      <c r="F26" s="89"/>
      <c r="G26" s="89"/>
      <c r="M26" s="89"/>
      <c r="N26" s="89"/>
      <c r="O26" s="89"/>
      <c r="P26" s="89"/>
      <c r="Q26" s="89"/>
      <c r="R26" s="89"/>
      <c r="S26" s="89"/>
      <c r="T26" s="89"/>
      <c r="U26" s="89"/>
      <c r="V26" s="91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</row>
    <row r="27" spans="2:84" ht="18.75">
      <c r="B27" s="89"/>
      <c r="C27" s="89"/>
      <c r="D27" s="89"/>
      <c r="E27" s="89"/>
      <c r="F27" s="89"/>
      <c r="G27" s="89"/>
      <c r="M27" s="89"/>
      <c r="N27" s="89"/>
      <c r="O27" s="89"/>
      <c r="P27" s="89"/>
      <c r="Q27" s="89"/>
      <c r="R27" s="89"/>
      <c r="S27" s="89"/>
      <c r="T27" s="89"/>
      <c r="U27" s="89"/>
      <c r="V27" s="91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</row>
    <row r="28" spans="2:84" ht="18.75">
      <c r="B28" s="89"/>
      <c r="C28" s="89"/>
      <c r="D28" s="89"/>
      <c r="E28" s="89"/>
      <c r="F28" s="89"/>
      <c r="G28" s="89"/>
      <c r="M28" s="89"/>
      <c r="N28" s="89"/>
      <c r="O28" s="89"/>
      <c r="P28" s="89"/>
      <c r="Q28" s="89"/>
      <c r="R28" s="89"/>
      <c r="S28" s="89"/>
      <c r="T28" s="89"/>
      <c r="U28" s="89"/>
      <c r="V28" s="91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</row>
    <row r="29" spans="2:84" ht="18.75">
      <c r="B29" s="89"/>
      <c r="C29" s="89"/>
      <c r="D29" s="89"/>
      <c r="E29" s="89"/>
      <c r="F29" s="89"/>
      <c r="G29" s="89"/>
      <c r="M29" s="89"/>
      <c r="N29" s="89"/>
      <c r="O29" s="89"/>
      <c r="P29" s="89"/>
      <c r="Q29" s="89"/>
      <c r="R29" s="89"/>
      <c r="S29" s="89"/>
      <c r="T29" s="89"/>
      <c r="U29" s="89"/>
      <c r="V29" s="91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</row>
    <row r="30" spans="2:84" ht="18.75">
      <c r="B30" s="89"/>
      <c r="C30" s="89"/>
      <c r="D30" s="89"/>
      <c r="E30" s="89"/>
      <c r="F30" s="89"/>
      <c r="G30" s="89"/>
      <c r="M30" s="89"/>
      <c r="N30" s="89"/>
      <c r="O30" s="89"/>
      <c r="P30" s="89"/>
      <c r="Q30" s="89"/>
      <c r="R30" s="89"/>
      <c r="S30" s="89"/>
      <c r="T30" s="89"/>
      <c r="U30" s="89"/>
      <c r="V30" s="91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</row>
    <row r="31" spans="2:84" ht="18.75">
      <c r="B31" s="89"/>
      <c r="C31" s="89"/>
      <c r="D31" s="89"/>
      <c r="E31" s="89"/>
      <c r="F31" s="89"/>
      <c r="G31" s="89"/>
      <c r="M31" s="89"/>
      <c r="N31" s="89"/>
      <c r="O31" s="89"/>
      <c r="P31" s="89"/>
      <c r="Q31" s="89"/>
      <c r="R31" s="89"/>
      <c r="S31" s="89"/>
      <c r="T31" s="89"/>
      <c r="U31" s="89"/>
      <c r="V31" s="91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</row>
    <row r="32" spans="2:84" ht="18.75">
      <c r="B32" s="89"/>
      <c r="C32" s="89"/>
      <c r="D32" s="89"/>
      <c r="E32" s="89"/>
      <c r="F32" s="89"/>
      <c r="G32" s="89"/>
      <c r="M32" s="89"/>
      <c r="N32" s="89"/>
      <c r="O32" s="89"/>
      <c r="P32" s="89"/>
      <c r="Q32" s="89"/>
      <c r="R32" s="89"/>
      <c r="S32" s="89"/>
      <c r="T32" s="89"/>
      <c r="U32" s="89"/>
      <c r="V32" s="91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</row>
    <row r="33" spans="2:84" ht="18.75">
      <c r="B33" s="89"/>
      <c r="C33" s="89"/>
      <c r="D33" s="89"/>
      <c r="E33" s="89"/>
      <c r="F33" s="89"/>
      <c r="G33" s="89"/>
      <c r="M33" s="89"/>
      <c r="N33" s="89"/>
      <c r="O33" s="89"/>
      <c r="P33" s="89"/>
      <c r="Q33" s="89"/>
      <c r="R33" s="89"/>
      <c r="S33" s="89"/>
      <c r="T33" s="89"/>
      <c r="U33" s="89"/>
      <c r="V33" s="91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</row>
    <row r="34" spans="2:84" ht="18.75">
      <c r="B34" s="89"/>
      <c r="C34" s="89"/>
      <c r="D34" s="89"/>
      <c r="E34" s="89"/>
      <c r="F34" s="89"/>
      <c r="G34" s="89"/>
      <c r="M34" s="89"/>
      <c r="N34" s="89"/>
      <c r="O34" s="89"/>
      <c r="P34" s="89"/>
      <c r="Q34" s="89"/>
      <c r="R34" s="89"/>
      <c r="S34" s="89"/>
      <c r="T34" s="89"/>
      <c r="U34" s="89"/>
      <c r="V34" s="91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</row>
    <row r="35" spans="2:84" ht="18.75">
      <c r="B35" s="89"/>
      <c r="C35" s="89"/>
      <c r="D35" s="89"/>
      <c r="E35" s="89"/>
      <c r="F35" s="89"/>
      <c r="G35" s="89"/>
      <c r="M35" s="89"/>
      <c r="N35" s="89"/>
      <c r="O35" s="89"/>
      <c r="P35" s="89"/>
      <c r="Q35" s="89"/>
      <c r="R35" s="89"/>
      <c r="S35" s="89"/>
      <c r="T35" s="89"/>
      <c r="U35" s="89"/>
      <c r="V35" s="91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</row>
    <row r="36" spans="2:84" ht="18.75">
      <c r="B36" s="89"/>
      <c r="C36" s="89"/>
      <c r="D36" s="89"/>
      <c r="E36" s="89"/>
      <c r="F36" s="89"/>
      <c r="G36" s="89"/>
      <c r="M36" s="89"/>
      <c r="N36" s="89"/>
      <c r="O36" s="89"/>
      <c r="P36" s="89"/>
      <c r="Q36" s="89"/>
      <c r="R36" s="89"/>
      <c r="S36" s="89"/>
      <c r="T36" s="89"/>
      <c r="U36" s="89"/>
      <c r="V36" s="91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</row>
    <row r="37" spans="2:84" ht="18.75">
      <c r="B37" s="89"/>
      <c r="C37" s="89"/>
      <c r="D37" s="89"/>
      <c r="E37" s="89"/>
      <c r="F37" s="89"/>
      <c r="G37" s="89"/>
      <c r="M37" s="89"/>
      <c r="N37" s="89"/>
      <c r="O37" s="89"/>
      <c r="P37" s="89"/>
      <c r="Q37" s="89"/>
      <c r="R37" s="89"/>
      <c r="S37" s="89"/>
      <c r="T37" s="89"/>
      <c r="U37" s="89"/>
      <c r="V37" s="91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</row>
    <row r="38" spans="2:84" ht="18.75">
      <c r="B38" s="89"/>
      <c r="C38" s="89"/>
      <c r="D38" s="89"/>
      <c r="E38" s="89"/>
      <c r="F38" s="89"/>
      <c r="G38" s="89"/>
      <c r="M38" s="89"/>
      <c r="N38" s="89"/>
      <c r="O38" s="89"/>
      <c r="P38" s="89"/>
      <c r="Q38" s="89"/>
      <c r="R38" s="89"/>
      <c r="S38" s="89"/>
      <c r="T38" s="89"/>
      <c r="U38" s="89"/>
      <c r="V38" s="91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</row>
    <row r="39" spans="2:84" ht="18.75">
      <c r="B39" s="89"/>
      <c r="C39" s="89"/>
      <c r="D39" s="89"/>
      <c r="E39" s="89"/>
      <c r="F39" s="89"/>
      <c r="G39" s="89"/>
      <c r="M39" s="89"/>
      <c r="N39" s="89"/>
      <c r="O39" s="89"/>
      <c r="P39" s="89"/>
      <c r="Q39" s="89"/>
      <c r="R39" s="89"/>
      <c r="S39" s="89"/>
      <c r="T39" s="89"/>
      <c r="U39" s="89"/>
      <c r="V39" s="91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</row>
    <row r="40" spans="2:84" ht="18.75">
      <c r="B40" s="89"/>
      <c r="C40" s="89"/>
      <c r="D40" s="89"/>
      <c r="E40" s="89"/>
      <c r="F40" s="89"/>
      <c r="G40" s="89"/>
      <c r="M40" s="89"/>
      <c r="N40" s="89"/>
      <c r="O40" s="89"/>
      <c r="P40" s="89"/>
      <c r="Q40" s="89"/>
      <c r="R40" s="89"/>
      <c r="S40" s="89"/>
      <c r="T40" s="89"/>
      <c r="U40" s="89"/>
      <c r="V40" s="91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</row>
    <row r="41" spans="2:84" ht="18.75">
      <c r="B41" s="89"/>
      <c r="C41" s="89"/>
      <c r="D41" s="89"/>
      <c r="E41" s="89"/>
      <c r="F41" s="89"/>
      <c r="G41" s="89"/>
      <c r="M41" s="89"/>
      <c r="N41" s="89"/>
      <c r="O41" s="89"/>
      <c r="P41" s="89"/>
      <c r="Q41" s="89"/>
      <c r="R41" s="89"/>
      <c r="S41" s="89"/>
      <c r="T41" s="89"/>
      <c r="U41" s="89"/>
      <c r="V41" s="91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</row>
    <row r="42" spans="2:84" ht="18.75">
      <c r="B42" s="89"/>
      <c r="C42" s="89"/>
      <c r="D42" s="89"/>
      <c r="E42" s="89"/>
      <c r="F42" s="89"/>
      <c r="G42" s="89"/>
      <c r="M42" s="89"/>
      <c r="N42" s="89"/>
      <c r="O42" s="89"/>
      <c r="P42" s="89"/>
      <c r="Q42" s="89"/>
      <c r="R42" s="89"/>
      <c r="S42" s="89"/>
      <c r="T42" s="89"/>
      <c r="U42" s="89"/>
      <c r="V42" s="91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</row>
    <row r="43" spans="2:84" ht="18.75">
      <c r="B43" s="89"/>
      <c r="C43" s="89"/>
      <c r="D43" s="89"/>
      <c r="E43" s="89"/>
      <c r="F43" s="89"/>
      <c r="G43" s="89"/>
      <c r="M43" s="89"/>
      <c r="N43" s="89"/>
      <c r="O43" s="89"/>
      <c r="P43" s="89"/>
      <c r="Q43" s="89"/>
      <c r="R43" s="89"/>
      <c r="S43" s="89"/>
      <c r="T43" s="89"/>
      <c r="U43" s="89"/>
      <c r="V43" s="91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</row>
    <row r="44" spans="2:84" ht="18.75">
      <c r="B44" s="89"/>
      <c r="C44" s="89"/>
      <c r="D44" s="89"/>
      <c r="E44" s="89"/>
      <c r="F44" s="89"/>
      <c r="G44" s="89"/>
      <c r="M44" s="89"/>
      <c r="N44" s="89"/>
      <c r="O44" s="89"/>
      <c r="P44" s="89"/>
      <c r="Q44" s="89"/>
      <c r="R44" s="89"/>
      <c r="S44" s="89"/>
      <c r="T44" s="89"/>
      <c r="U44" s="89"/>
      <c r="V44" s="91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</row>
    <row r="45" spans="2:84" ht="18.75">
      <c r="B45" s="89"/>
      <c r="C45" s="89"/>
      <c r="D45" s="89"/>
      <c r="E45" s="89"/>
      <c r="F45" s="89"/>
      <c r="G45" s="89"/>
      <c r="M45" s="89"/>
      <c r="N45" s="89"/>
      <c r="O45" s="89"/>
      <c r="P45" s="89"/>
      <c r="Q45" s="89"/>
      <c r="R45" s="89"/>
      <c r="S45" s="89"/>
      <c r="T45" s="89"/>
      <c r="U45" s="89"/>
      <c r="V45" s="91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</row>
    <row r="46" spans="2:84" ht="18.75">
      <c r="B46" s="89"/>
      <c r="C46" s="89"/>
      <c r="D46" s="89"/>
      <c r="E46" s="89"/>
      <c r="F46" s="89"/>
      <c r="G46" s="89"/>
      <c r="M46" s="89"/>
      <c r="N46" s="89"/>
      <c r="O46" s="89"/>
      <c r="P46" s="89"/>
      <c r="Q46" s="89"/>
      <c r="R46" s="89"/>
      <c r="S46" s="89"/>
      <c r="T46" s="89"/>
      <c r="U46" s="89"/>
      <c r="V46" s="91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</row>
    <row r="47" spans="2:84" ht="18.75">
      <c r="B47" s="89"/>
      <c r="C47" s="89"/>
      <c r="D47" s="89"/>
      <c r="E47" s="89"/>
      <c r="F47" s="89"/>
      <c r="G47" s="89"/>
      <c r="M47" s="89"/>
      <c r="N47" s="89"/>
      <c r="O47" s="89"/>
      <c r="P47" s="89"/>
      <c r="Q47" s="89"/>
      <c r="R47" s="89"/>
      <c r="S47" s="89"/>
      <c r="T47" s="89"/>
      <c r="U47" s="89"/>
      <c r="V47" s="91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</row>
    <row r="48" spans="2:84" ht="18.75">
      <c r="B48" s="89"/>
      <c r="C48" s="89"/>
      <c r="D48" s="89"/>
      <c r="E48" s="89"/>
      <c r="F48" s="89"/>
      <c r="G48" s="89"/>
      <c r="M48" s="89"/>
      <c r="N48" s="89"/>
      <c r="O48" s="89"/>
      <c r="P48" s="89"/>
      <c r="Q48" s="89"/>
      <c r="R48" s="89"/>
      <c r="S48" s="89"/>
      <c r="T48" s="89"/>
      <c r="U48" s="89"/>
      <c r="V48" s="91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</row>
    <row r="49" spans="2:84" ht="18.75">
      <c r="B49" s="89"/>
      <c r="C49" s="89"/>
      <c r="D49" s="89"/>
      <c r="E49" s="89"/>
      <c r="F49" s="89"/>
      <c r="G49" s="89"/>
      <c r="M49" s="89"/>
      <c r="N49" s="89"/>
      <c r="O49" s="89"/>
      <c r="P49" s="89"/>
      <c r="Q49" s="89"/>
      <c r="R49" s="89"/>
      <c r="S49" s="89"/>
      <c r="T49" s="89"/>
      <c r="U49" s="89"/>
      <c r="V49" s="91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</row>
    <row r="50" spans="2:84" ht="18.75">
      <c r="B50" s="89"/>
      <c r="C50" s="89"/>
      <c r="D50" s="89"/>
      <c r="E50" s="89"/>
      <c r="F50" s="89"/>
      <c r="G50" s="89"/>
      <c r="M50" s="89"/>
      <c r="N50" s="89"/>
      <c r="O50" s="89"/>
      <c r="P50" s="89"/>
      <c r="Q50" s="89"/>
      <c r="R50" s="89"/>
      <c r="S50" s="89"/>
      <c r="T50" s="89"/>
      <c r="U50" s="89"/>
      <c r="V50" s="91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</row>
    <row r="51" spans="2:84" ht="18.75">
      <c r="B51" s="89"/>
      <c r="C51" s="89"/>
      <c r="D51" s="89"/>
      <c r="E51" s="89"/>
      <c r="F51" s="89"/>
      <c r="G51" s="89"/>
      <c r="M51" s="89"/>
      <c r="N51" s="89"/>
      <c r="O51" s="89"/>
      <c r="P51" s="89"/>
      <c r="Q51" s="89"/>
      <c r="R51" s="89"/>
      <c r="S51" s="89"/>
      <c r="T51" s="89"/>
      <c r="U51" s="89"/>
      <c r="V51" s="91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</row>
    <row r="52" spans="2:84" ht="18.75">
      <c r="B52" s="89"/>
      <c r="C52" s="89"/>
      <c r="D52" s="89"/>
      <c r="E52" s="89"/>
      <c r="F52" s="89"/>
      <c r="G52" s="89"/>
      <c r="M52" s="89"/>
      <c r="N52" s="89"/>
      <c r="O52" s="89"/>
      <c r="P52" s="89"/>
      <c r="Q52" s="89"/>
      <c r="R52" s="89"/>
      <c r="S52" s="89"/>
      <c r="T52" s="89"/>
      <c r="U52" s="89"/>
      <c r="V52" s="91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</row>
    <row r="53" spans="2:84" ht="18.75">
      <c r="B53" s="89"/>
      <c r="C53" s="89"/>
      <c r="D53" s="89"/>
      <c r="E53" s="89"/>
      <c r="F53" s="89"/>
      <c r="G53" s="89"/>
      <c r="M53" s="89"/>
      <c r="N53" s="89"/>
      <c r="O53" s="89"/>
      <c r="P53" s="89"/>
      <c r="Q53" s="89"/>
      <c r="R53" s="89"/>
      <c r="S53" s="89"/>
      <c r="T53" s="89"/>
      <c r="U53" s="89"/>
      <c r="V53" s="91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</row>
    <row r="54" spans="2:84" ht="18.75">
      <c r="B54" s="89"/>
      <c r="C54" s="89"/>
      <c r="D54" s="89"/>
      <c r="E54" s="89"/>
      <c r="F54" s="89"/>
      <c r="G54" s="89"/>
      <c r="M54" s="89"/>
      <c r="N54" s="89"/>
      <c r="O54" s="89"/>
      <c r="P54" s="89"/>
      <c r="Q54" s="89"/>
      <c r="R54" s="89"/>
      <c r="S54" s="89"/>
      <c r="T54" s="89"/>
      <c r="U54" s="89"/>
      <c r="V54" s="91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</row>
    <row r="55" spans="2:84" ht="18.75">
      <c r="B55" s="89"/>
      <c r="C55" s="89"/>
      <c r="D55" s="89"/>
      <c r="E55" s="89"/>
      <c r="F55" s="89"/>
      <c r="G55" s="89"/>
      <c r="M55" s="89"/>
      <c r="N55" s="89"/>
      <c r="O55" s="89"/>
      <c r="P55" s="89"/>
      <c r="Q55" s="89"/>
      <c r="R55" s="89"/>
      <c r="S55" s="89"/>
      <c r="T55" s="89"/>
      <c r="U55" s="89"/>
      <c r="V55" s="91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</row>
    <row r="56" spans="2:84" ht="18.75">
      <c r="B56" s="89"/>
      <c r="C56" s="89"/>
      <c r="D56" s="89"/>
      <c r="E56" s="89"/>
      <c r="F56" s="89"/>
      <c r="G56" s="89"/>
      <c r="M56" s="89"/>
      <c r="N56" s="89"/>
      <c r="O56" s="89"/>
      <c r="P56" s="89"/>
      <c r="Q56" s="89"/>
      <c r="R56" s="89"/>
      <c r="S56" s="89"/>
      <c r="T56" s="89"/>
      <c r="U56" s="89"/>
      <c r="V56" s="91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</row>
    <row r="57" spans="2:84" ht="18.75">
      <c r="B57" s="89"/>
      <c r="C57" s="89"/>
      <c r="D57" s="89"/>
      <c r="E57" s="89"/>
      <c r="F57" s="89"/>
      <c r="G57" s="89"/>
      <c r="M57" s="89"/>
      <c r="N57" s="89"/>
      <c r="O57" s="89"/>
      <c r="P57" s="89"/>
      <c r="Q57" s="89"/>
      <c r="R57" s="89"/>
      <c r="S57" s="89"/>
      <c r="T57" s="89"/>
      <c r="U57" s="89"/>
      <c r="V57" s="91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</row>
    <row r="58" spans="2:84" ht="18.75">
      <c r="B58" s="89"/>
      <c r="C58" s="89"/>
      <c r="D58" s="89"/>
      <c r="E58" s="89"/>
      <c r="F58" s="89"/>
      <c r="G58" s="89"/>
      <c r="M58" s="89"/>
      <c r="N58" s="89"/>
      <c r="O58" s="89"/>
      <c r="P58" s="89"/>
      <c r="Q58" s="89"/>
      <c r="R58" s="89"/>
      <c r="S58" s="89"/>
      <c r="T58" s="89"/>
      <c r="U58" s="89"/>
      <c r="V58" s="91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</row>
    <row r="59" spans="2:84" ht="18.75">
      <c r="B59" s="89"/>
      <c r="C59" s="89"/>
      <c r="D59" s="89"/>
      <c r="E59" s="89"/>
      <c r="F59" s="89"/>
      <c r="G59" s="89"/>
      <c r="M59" s="89"/>
      <c r="N59" s="89"/>
      <c r="O59" s="89"/>
      <c r="P59" s="89"/>
      <c r="Q59" s="89"/>
      <c r="R59" s="89"/>
      <c r="S59" s="89"/>
      <c r="T59" s="89"/>
      <c r="U59" s="89"/>
      <c r="V59" s="91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</row>
    <row r="60" spans="2:84" ht="18.75">
      <c r="B60" s="89"/>
      <c r="C60" s="89"/>
      <c r="D60" s="89"/>
      <c r="E60" s="89"/>
      <c r="F60" s="89"/>
      <c r="G60" s="89"/>
      <c r="M60" s="89"/>
      <c r="N60" s="89"/>
      <c r="O60" s="89"/>
      <c r="P60" s="89"/>
      <c r="Q60" s="89"/>
      <c r="R60" s="89"/>
      <c r="S60" s="89"/>
      <c r="T60" s="89"/>
      <c r="U60" s="89"/>
      <c r="V60" s="91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</row>
    <row r="61" spans="2:84" ht="18.75">
      <c r="B61" s="89"/>
      <c r="C61" s="89"/>
      <c r="D61" s="89"/>
      <c r="E61" s="89"/>
      <c r="F61" s="89"/>
      <c r="G61" s="89"/>
      <c r="M61" s="89"/>
      <c r="N61" s="89"/>
      <c r="O61" s="89"/>
      <c r="P61" s="89"/>
      <c r="Q61" s="89"/>
      <c r="R61" s="89"/>
      <c r="S61" s="89"/>
      <c r="T61" s="89"/>
      <c r="U61" s="89"/>
      <c r="V61" s="91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</row>
    <row r="62" spans="2:84" ht="18.75">
      <c r="B62" s="89"/>
      <c r="C62" s="89"/>
      <c r="D62" s="89"/>
      <c r="E62" s="89"/>
      <c r="F62" s="89"/>
      <c r="G62" s="89"/>
      <c r="M62" s="89"/>
      <c r="N62" s="89"/>
      <c r="O62" s="89"/>
      <c r="P62" s="89"/>
      <c r="Q62" s="89"/>
      <c r="R62" s="89"/>
      <c r="S62" s="89"/>
      <c r="T62" s="89"/>
      <c r="U62" s="89"/>
      <c r="V62" s="91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</row>
    <row r="63" spans="2:84" ht="18.75">
      <c r="B63" s="89"/>
      <c r="C63" s="89"/>
      <c r="D63" s="89"/>
      <c r="E63" s="89"/>
      <c r="F63" s="89"/>
      <c r="G63" s="89"/>
      <c r="M63" s="89"/>
      <c r="N63" s="89"/>
      <c r="O63" s="89"/>
      <c r="P63" s="89"/>
      <c r="Q63" s="89"/>
      <c r="R63" s="89"/>
      <c r="S63" s="89"/>
      <c r="T63" s="89"/>
      <c r="U63" s="89"/>
      <c r="V63" s="91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</row>
    <row r="64" spans="2:84" ht="18.75">
      <c r="B64" s="89"/>
      <c r="C64" s="89"/>
      <c r="D64" s="89"/>
      <c r="E64" s="89"/>
      <c r="F64" s="89"/>
      <c r="G64" s="89"/>
      <c r="M64" s="89"/>
      <c r="N64" s="89"/>
      <c r="O64" s="89"/>
      <c r="P64" s="89"/>
      <c r="Q64" s="89"/>
      <c r="R64" s="89"/>
      <c r="S64" s="89"/>
      <c r="T64" s="89"/>
      <c r="U64" s="89"/>
      <c r="V64" s="91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</row>
    <row r="65" spans="2:84" ht="18.75">
      <c r="B65" s="89"/>
      <c r="C65" s="89"/>
      <c r="D65" s="89"/>
      <c r="E65" s="89"/>
      <c r="F65" s="89"/>
      <c r="G65" s="89"/>
      <c r="M65" s="89"/>
      <c r="N65" s="89"/>
      <c r="O65" s="89"/>
      <c r="P65" s="89"/>
      <c r="Q65" s="89"/>
      <c r="R65" s="89"/>
      <c r="S65" s="89"/>
      <c r="T65" s="89"/>
      <c r="U65" s="89"/>
      <c r="V65" s="91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</row>
    <row r="66" spans="2:84" ht="18.75">
      <c r="B66" s="89"/>
      <c r="C66" s="89"/>
      <c r="D66" s="89"/>
      <c r="E66" s="89"/>
      <c r="F66" s="89"/>
      <c r="G66" s="89"/>
      <c r="M66" s="89"/>
      <c r="N66" s="89"/>
      <c r="O66" s="89"/>
      <c r="P66" s="89"/>
      <c r="Q66" s="89"/>
      <c r="R66" s="89"/>
      <c r="S66" s="89"/>
      <c r="T66" s="89"/>
      <c r="U66" s="89"/>
      <c r="V66" s="91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</row>
    <row r="67" spans="2:84" ht="18.75">
      <c r="B67" s="89"/>
      <c r="C67" s="89"/>
      <c r="D67" s="89"/>
      <c r="E67" s="89"/>
      <c r="F67" s="89"/>
      <c r="G67" s="89"/>
      <c r="M67" s="89"/>
      <c r="N67" s="89"/>
      <c r="O67" s="89"/>
      <c r="P67" s="89"/>
      <c r="Q67" s="89"/>
      <c r="R67" s="89"/>
      <c r="S67" s="89"/>
      <c r="T67" s="89"/>
      <c r="U67" s="89"/>
      <c r="V67" s="91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</row>
    <row r="68" spans="2:84" ht="18.75">
      <c r="B68" s="89"/>
      <c r="C68" s="89"/>
      <c r="D68" s="89"/>
      <c r="E68" s="89"/>
      <c r="F68" s="89"/>
      <c r="G68" s="89"/>
      <c r="M68" s="89"/>
      <c r="N68" s="89"/>
      <c r="O68" s="89"/>
      <c r="P68" s="89"/>
      <c r="Q68" s="89"/>
      <c r="R68" s="89"/>
      <c r="S68" s="89"/>
      <c r="T68" s="89"/>
      <c r="U68" s="89"/>
      <c r="V68" s="91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</row>
    <row r="69" spans="2:84" ht="18.75">
      <c r="B69" s="89"/>
      <c r="C69" s="89"/>
      <c r="D69" s="89"/>
      <c r="E69" s="89"/>
      <c r="F69" s="89"/>
      <c r="G69" s="89"/>
      <c r="M69" s="89"/>
      <c r="N69" s="89"/>
      <c r="O69" s="89"/>
      <c r="P69" s="89"/>
      <c r="Q69" s="89"/>
      <c r="R69" s="89"/>
      <c r="S69" s="89"/>
      <c r="T69" s="89"/>
      <c r="U69" s="89"/>
      <c r="V69" s="91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</row>
    <row r="70" spans="2:84" ht="18.75">
      <c r="B70" s="89"/>
      <c r="C70" s="89"/>
      <c r="D70" s="89"/>
      <c r="E70" s="89"/>
      <c r="F70" s="89"/>
      <c r="G70" s="89"/>
      <c r="M70" s="89"/>
      <c r="N70" s="89"/>
      <c r="O70" s="89"/>
      <c r="P70" s="89"/>
      <c r="Q70" s="89"/>
      <c r="R70" s="89"/>
      <c r="S70" s="89"/>
      <c r="T70" s="89"/>
      <c r="U70" s="89"/>
      <c r="V70" s="91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</row>
    <row r="71" spans="2:84" ht="18.75">
      <c r="B71" s="89"/>
      <c r="C71" s="89"/>
      <c r="D71" s="89"/>
      <c r="E71" s="89"/>
      <c r="F71" s="89"/>
      <c r="G71" s="89"/>
      <c r="M71" s="89"/>
      <c r="N71" s="89"/>
      <c r="O71" s="89"/>
      <c r="P71" s="89"/>
      <c r="Q71" s="89"/>
      <c r="R71" s="89"/>
      <c r="S71" s="89"/>
      <c r="T71" s="89"/>
      <c r="U71" s="89"/>
      <c r="V71" s="91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</row>
    <row r="72" spans="2:84" ht="18.75">
      <c r="B72" s="89"/>
      <c r="C72" s="89"/>
      <c r="D72" s="89"/>
      <c r="E72" s="89"/>
      <c r="F72" s="89"/>
      <c r="G72" s="89"/>
      <c r="M72" s="89"/>
      <c r="N72" s="89"/>
      <c r="O72" s="89"/>
      <c r="P72" s="89"/>
      <c r="Q72" s="89"/>
      <c r="R72" s="89"/>
      <c r="S72" s="89"/>
      <c r="T72" s="89"/>
      <c r="U72" s="89"/>
      <c r="V72" s="91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</row>
    <row r="73" spans="2:84" ht="18.75">
      <c r="B73" s="89"/>
      <c r="C73" s="89"/>
      <c r="D73" s="89"/>
      <c r="E73" s="89"/>
      <c r="F73" s="89"/>
      <c r="G73" s="89"/>
      <c r="M73" s="89"/>
      <c r="N73" s="89"/>
      <c r="O73" s="89"/>
      <c r="P73" s="89"/>
      <c r="Q73" s="89"/>
      <c r="R73" s="89"/>
      <c r="S73" s="89"/>
      <c r="T73" s="89"/>
      <c r="U73" s="89"/>
      <c r="V73" s="91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</row>
    <row r="74" spans="2:84" ht="18.75">
      <c r="B74" s="89"/>
      <c r="C74" s="89"/>
      <c r="D74" s="89"/>
      <c r="E74" s="89"/>
      <c r="F74" s="89"/>
      <c r="G74" s="89"/>
      <c r="M74" s="89"/>
      <c r="N74" s="89"/>
      <c r="O74" s="89"/>
      <c r="P74" s="89"/>
      <c r="Q74" s="89"/>
      <c r="R74" s="89"/>
      <c r="S74" s="89"/>
      <c r="T74" s="89"/>
      <c r="U74" s="89"/>
      <c r="V74" s="91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</row>
    <row r="75" spans="2:84" ht="18.75">
      <c r="B75" s="89"/>
      <c r="C75" s="89"/>
      <c r="D75" s="89"/>
      <c r="E75" s="89"/>
      <c r="F75" s="89"/>
      <c r="G75" s="89"/>
      <c r="M75" s="89"/>
      <c r="N75" s="89"/>
      <c r="O75" s="89"/>
      <c r="P75" s="89"/>
      <c r="Q75" s="89"/>
      <c r="R75" s="89"/>
      <c r="S75" s="89"/>
      <c r="T75" s="89"/>
      <c r="U75" s="89"/>
      <c r="V75" s="91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</row>
    <row r="76" spans="2:84" ht="18.75">
      <c r="B76" s="89"/>
      <c r="C76" s="89"/>
      <c r="D76" s="89"/>
      <c r="E76" s="89"/>
      <c r="F76" s="89"/>
      <c r="G76" s="89"/>
      <c r="M76" s="89"/>
      <c r="N76" s="89"/>
      <c r="O76" s="89"/>
      <c r="P76" s="89"/>
      <c r="Q76" s="89"/>
      <c r="R76" s="89"/>
      <c r="S76" s="89"/>
      <c r="T76" s="89"/>
      <c r="U76" s="89"/>
      <c r="V76" s="91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</row>
    <row r="77" spans="2:84" ht="18.75">
      <c r="B77" s="89"/>
      <c r="C77" s="89"/>
      <c r="D77" s="89"/>
      <c r="E77" s="89"/>
      <c r="F77" s="89"/>
      <c r="G77" s="89"/>
      <c r="M77" s="89"/>
      <c r="N77" s="89"/>
      <c r="O77" s="89"/>
      <c r="P77" s="89"/>
      <c r="Q77" s="89"/>
      <c r="R77" s="89"/>
      <c r="S77" s="89"/>
      <c r="T77" s="89"/>
      <c r="U77" s="89"/>
      <c r="V77" s="91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</row>
    <row r="78" spans="2:84" ht="18.75">
      <c r="B78" s="89"/>
      <c r="C78" s="89"/>
      <c r="D78" s="89"/>
      <c r="E78" s="89"/>
      <c r="F78" s="89"/>
      <c r="G78" s="89"/>
      <c r="M78" s="89"/>
      <c r="N78" s="89"/>
      <c r="O78" s="89"/>
      <c r="P78" s="89"/>
      <c r="Q78" s="89"/>
      <c r="R78" s="89"/>
      <c r="S78" s="89"/>
      <c r="T78" s="89"/>
      <c r="U78" s="89"/>
      <c r="V78" s="91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</row>
    <row r="79" spans="2:84" ht="18.75">
      <c r="B79" s="89"/>
      <c r="C79" s="89"/>
      <c r="D79" s="89"/>
      <c r="E79" s="89"/>
      <c r="F79" s="89"/>
      <c r="G79" s="89"/>
      <c r="M79" s="89"/>
      <c r="N79" s="89"/>
      <c r="O79" s="89"/>
      <c r="P79" s="89"/>
      <c r="Q79" s="89"/>
      <c r="R79" s="89"/>
      <c r="S79" s="89"/>
      <c r="T79" s="89"/>
      <c r="U79" s="89"/>
      <c r="V79" s="91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</row>
    <row r="80" spans="2:84" ht="18.75">
      <c r="B80" s="89"/>
      <c r="C80" s="89"/>
      <c r="D80" s="89"/>
      <c r="E80" s="89"/>
      <c r="F80" s="89"/>
      <c r="G80" s="89"/>
      <c r="M80" s="89"/>
      <c r="N80" s="89"/>
      <c r="O80" s="89"/>
      <c r="P80" s="89"/>
      <c r="Q80" s="89"/>
      <c r="R80" s="89"/>
      <c r="S80" s="89"/>
      <c r="T80" s="89"/>
      <c r="U80" s="89"/>
      <c r="V80" s="91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</row>
    <row r="81" spans="2:84" ht="18.75">
      <c r="B81" s="89"/>
      <c r="C81" s="89"/>
      <c r="D81" s="89"/>
      <c r="E81" s="89"/>
      <c r="F81" s="89"/>
      <c r="G81" s="89"/>
      <c r="M81" s="89"/>
      <c r="N81" s="89"/>
      <c r="O81" s="89"/>
      <c r="P81" s="89"/>
      <c r="Q81" s="89"/>
      <c r="R81" s="89"/>
      <c r="S81" s="89"/>
      <c r="T81" s="89"/>
      <c r="U81" s="89"/>
      <c r="V81" s="91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</row>
    <row r="82" spans="2:84" ht="18.75">
      <c r="B82" s="89"/>
      <c r="C82" s="89"/>
      <c r="D82" s="89"/>
      <c r="E82" s="89"/>
      <c r="F82" s="89"/>
      <c r="G82" s="89"/>
      <c r="M82" s="89"/>
      <c r="N82" s="89"/>
      <c r="O82" s="89"/>
      <c r="P82" s="89"/>
      <c r="Q82" s="89"/>
      <c r="R82" s="89"/>
      <c r="S82" s="89"/>
      <c r="T82" s="89"/>
      <c r="U82" s="89"/>
      <c r="V82" s="91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</row>
    <row r="83" spans="2:84" ht="18.75">
      <c r="B83" s="89"/>
      <c r="C83" s="89"/>
      <c r="D83" s="89"/>
      <c r="E83" s="89"/>
      <c r="F83" s="89"/>
      <c r="G83" s="89"/>
      <c r="M83" s="89"/>
      <c r="N83" s="89"/>
      <c r="O83" s="89"/>
      <c r="P83" s="89"/>
      <c r="Q83" s="89"/>
      <c r="R83" s="89"/>
      <c r="S83" s="89"/>
      <c r="T83" s="89"/>
      <c r="U83" s="89"/>
      <c r="V83" s="91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</row>
    <row r="84" spans="2:84" ht="18.75">
      <c r="B84" s="89"/>
      <c r="C84" s="89"/>
      <c r="D84" s="89"/>
      <c r="E84" s="89"/>
      <c r="F84" s="89"/>
      <c r="G84" s="89"/>
      <c r="M84" s="89"/>
      <c r="N84" s="89"/>
      <c r="O84" s="89"/>
      <c r="P84" s="89"/>
      <c r="Q84" s="89"/>
      <c r="R84" s="89"/>
      <c r="S84" s="89"/>
      <c r="T84" s="89"/>
      <c r="U84" s="89"/>
      <c r="V84" s="91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</row>
    <row r="85" spans="2:84" ht="18.75">
      <c r="B85" s="89"/>
      <c r="C85" s="89"/>
      <c r="D85" s="89"/>
      <c r="E85" s="89"/>
      <c r="F85" s="89"/>
      <c r="G85" s="89"/>
      <c r="M85" s="89"/>
      <c r="N85" s="89"/>
      <c r="O85" s="89"/>
      <c r="P85" s="89"/>
      <c r="Q85" s="89"/>
      <c r="R85" s="89"/>
      <c r="S85" s="89"/>
      <c r="T85" s="89"/>
      <c r="U85" s="89"/>
      <c r="V85" s="91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</row>
    <row r="86" spans="2:84" ht="18.75">
      <c r="B86" s="89"/>
      <c r="C86" s="89"/>
      <c r="D86" s="89"/>
      <c r="E86" s="89"/>
      <c r="F86" s="89"/>
      <c r="G86" s="89"/>
      <c r="M86" s="89"/>
      <c r="N86" s="89"/>
      <c r="O86" s="89"/>
      <c r="P86" s="89"/>
      <c r="Q86" s="89"/>
      <c r="R86" s="89"/>
      <c r="S86" s="89"/>
      <c r="T86" s="89"/>
      <c r="U86" s="89"/>
      <c r="V86" s="91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</row>
    <row r="87" spans="2:84" ht="18.75">
      <c r="B87" s="89"/>
      <c r="C87" s="89"/>
      <c r="D87" s="89"/>
      <c r="E87" s="89"/>
      <c r="F87" s="89"/>
      <c r="G87" s="89"/>
      <c r="M87" s="89"/>
      <c r="N87" s="89"/>
      <c r="O87" s="89"/>
      <c r="P87" s="89"/>
      <c r="Q87" s="89"/>
      <c r="R87" s="89"/>
      <c r="S87" s="89"/>
      <c r="T87" s="89"/>
      <c r="U87" s="89"/>
      <c r="V87" s="91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</row>
    <row r="88" spans="2:84" ht="18.75">
      <c r="B88" s="89"/>
      <c r="C88" s="89"/>
      <c r="D88" s="89"/>
      <c r="E88" s="89"/>
      <c r="F88" s="89"/>
      <c r="G88" s="89"/>
      <c r="M88" s="89"/>
      <c r="N88" s="89"/>
      <c r="O88" s="89"/>
      <c r="P88" s="89"/>
      <c r="Q88" s="89"/>
      <c r="R88" s="89"/>
      <c r="S88" s="89"/>
      <c r="T88" s="89"/>
      <c r="U88" s="89"/>
      <c r="V88" s="91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</row>
    <row r="89" spans="2:84" ht="18.75">
      <c r="B89" s="89"/>
      <c r="C89" s="89"/>
      <c r="D89" s="89"/>
      <c r="E89" s="89"/>
      <c r="F89" s="89"/>
      <c r="G89" s="89"/>
      <c r="M89" s="89"/>
      <c r="N89" s="89"/>
      <c r="O89" s="89"/>
      <c r="P89" s="89"/>
      <c r="Q89" s="89"/>
      <c r="R89" s="89"/>
      <c r="S89" s="89"/>
      <c r="T89" s="89"/>
      <c r="U89" s="89"/>
      <c r="V89" s="91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</row>
    <row r="90" spans="2:84" ht="18.75">
      <c r="B90" s="89"/>
      <c r="C90" s="89"/>
      <c r="D90" s="89"/>
      <c r="E90" s="89"/>
      <c r="F90" s="89"/>
      <c r="G90" s="89"/>
      <c r="M90" s="89"/>
      <c r="N90" s="89"/>
      <c r="O90" s="89"/>
      <c r="P90" s="89"/>
      <c r="Q90" s="89"/>
      <c r="R90" s="89"/>
      <c r="S90" s="89"/>
      <c r="T90" s="89"/>
      <c r="U90" s="89"/>
      <c r="V90" s="91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</row>
    <row r="91" spans="2:84" ht="18.75">
      <c r="B91" s="89"/>
      <c r="C91" s="89"/>
      <c r="D91" s="89"/>
      <c r="E91" s="89"/>
      <c r="F91" s="89"/>
      <c r="G91" s="89"/>
      <c r="M91" s="89"/>
      <c r="N91" s="89"/>
      <c r="O91" s="89"/>
      <c r="P91" s="89"/>
      <c r="Q91" s="89"/>
      <c r="R91" s="89"/>
      <c r="S91" s="89"/>
      <c r="T91" s="89"/>
      <c r="U91" s="89"/>
      <c r="V91" s="91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</row>
    <row r="92" spans="2:84" ht="18.75">
      <c r="B92" s="89"/>
      <c r="C92" s="89"/>
      <c r="D92" s="89"/>
      <c r="E92" s="89"/>
      <c r="F92" s="89"/>
      <c r="G92" s="89"/>
      <c r="M92" s="89"/>
      <c r="N92" s="89"/>
      <c r="O92" s="89"/>
      <c r="P92" s="89"/>
      <c r="Q92" s="89"/>
      <c r="R92" s="89"/>
      <c r="S92" s="89"/>
      <c r="T92" s="89"/>
      <c r="U92" s="89"/>
      <c r="V92" s="91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</row>
    <row r="93" spans="2:84" ht="18.75">
      <c r="B93" s="89"/>
      <c r="C93" s="89"/>
      <c r="D93" s="89"/>
      <c r="E93" s="89"/>
      <c r="F93" s="89"/>
      <c r="G93" s="89"/>
      <c r="M93" s="89"/>
      <c r="N93" s="89"/>
      <c r="O93" s="89"/>
      <c r="P93" s="89"/>
      <c r="Q93" s="89"/>
      <c r="R93" s="89"/>
      <c r="S93" s="89"/>
      <c r="T93" s="89"/>
      <c r="U93" s="89"/>
      <c r="V93" s="91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</row>
    <row r="94" spans="2:84" ht="18.75">
      <c r="B94" s="89"/>
      <c r="C94" s="89"/>
      <c r="D94" s="89"/>
      <c r="E94" s="89"/>
      <c r="F94" s="89"/>
      <c r="G94" s="89"/>
      <c r="M94" s="89"/>
      <c r="N94" s="89"/>
      <c r="O94" s="89"/>
      <c r="P94" s="89"/>
      <c r="Q94" s="89"/>
      <c r="R94" s="89"/>
      <c r="S94" s="89"/>
      <c r="T94" s="89"/>
      <c r="U94" s="89"/>
      <c r="V94" s="91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</row>
    <row r="95" spans="2:84" ht="18.75">
      <c r="B95" s="89"/>
      <c r="C95" s="89"/>
      <c r="D95" s="89"/>
      <c r="E95" s="89"/>
      <c r="F95" s="89"/>
      <c r="G95" s="89"/>
      <c r="M95" s="89"/>
      <c r="N95" s="89"/>
      <c r="O95" s="89"/>
      <c r="P95" s="89"/>
      <c r="Q95" s="89"/>
      <c r="R95" s="89"/>
      <c r="S95" s="89"/>
      <c r="T95" s="89"/>
      <c r="U95" s="89"/>
      <c r="V95" s="91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</row>
    <row r="96" spans="2:84" ht="18.75">
      <c r="B96" s="89"/>
      <c r="C96" s="89"/>
      <c r="D96" s="89"/>
      <c r="E96" s="89"/>
      <c r="F96" s="89"/>
      <c r="G96" s="89"/>
      <c r="M96" s="89"/>
      <c r="N96" s="89"/>
      <c r="O96" s="89"/>
      <c r="P96" s="89"/>
      <c r="Q96" s="89"/>
      <c r="R96" s="89"/>
      <c r="S96" s="89"/>
      <c r="T96" s="89"/>
      <c r="U96" s="89"/>
      <c r="V96" s="91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</row>
    <row r="97" spans="2:84" ht="18.75">
      <c r="B97" s="89"/>
      <c r="C97" s="89"/>
      <c r="D97" s="89"/>
      <c r="E97" s="89"/>
      <c r="F97" s="89"/>
      <c r="G97" s="89"/>
      <c r="M97" s="89"/>
      <c r="N97" s="89"/>
      <c r="O97" s="89"/>
      <c r="P97" s="89"/>
      <c r="Q97" s="89"/>
      <c r="R97" s="89"/>
      <c r="S97" s="89"/>
      <c r="T97" s="89"/>
      <c r="U97" s="89"/>
      <c r="V97" s="91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</row>
    <row r="98" spans="2:84" ht="18.75">
      <c r="B98" s="89"/>
      <c r="C98" s="89"/>
      <c r="D98" s="89"/>
      <c r="E98" s="89"/>
      <c r="F98" s="89"/>
      <c r="G98" s="89"/>
      <c r="M98" s="89"/>
      <c r="N98" s="89"/>
      <c r="O98" s="89"/>
      <c r="P98" s="89"/>
      <c r="Q98" s="89"/>
      <c r="R98" s="89"/>
      <c r="S98" s="89"/>
      <c r="T98" s="89"/>
      <c r="U98" s="89"/>
      <c r="V98" s="91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</row>
    <row r="99" spans="2:84" ht="18.75">
      <c r="B99" s="89"/>
      <c r="C99" s="89"/>
      <c r="D99" s="89"/>
      <c r="E99" s="89"/>
      <c r="F99" s="89"/>
      <c r="G99" s="89"/>
      <c r="M99" s="89"/>
      <c r="N99" s="89"/>
      <c r="O99" s="89"/>
      <c r="P99" s="89"/>
      <c r="Q99" s="89"/>
      <c r="R99" s="89"/>
      <c r="S99" s="89"/>
      <c r="T99" s="89"/>
      <c r="U99" s="89"/>
      <c r="V99" s="91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</row>
    <row r="100" spans="2:84" ht="18.75">
      <c r="B100" s="89"/>
      <c r="C100" s="89"/>
      <c r="D100" s="89"/>
      <c r="E100" s="89"/>
      <c r="F100" s="89"/>
      <c r="G100" s="89"/>
      <c r="M100" s="89"/>
      <c r="N100" s="89"/>
      <c r="O100" s="89"/>
      <c r="P100" s="89"/>
      <c r="Q100" s="89"/>
      <c r="R100" s="89"/>
      <c r="S100" s="89"/>
      <c r="T100" s="89"/>
      <c r="U100" s="89"/>
      <c r="V100" s="91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</row>
    <row r="101" spans="2:84" ht="18.75">
      <c r="B101" s="89"/>
      <c r="C101" s="89"/>
      <c r="D101" s="89"/>
      <c r="E101" s="89"/>
      <c r="F101" s="89"/>
      <c r="G101" s="89"/>
      <c r="M101" s="89"/>
      <c r="N101" s="89"/>
      <c r="O101" s="89"/>
      <c r="P101" s="89"/>
      <c r="Q101" s="89"/>
      <c r="R101" s="89"/>
      <c r="S101" s="89"/>
      <c r="T101" s="89"/>
      <c r="U101" s="89"/>
      <c r="V101" s="91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</row>
    <row r="102" spans="2:84" ht="18.75">
      <c r="B102" s="89"/>
      <c r="C102" s="89"/>
      <c r="D102" s="89"/>
      <c r="E102" s="89"/>
      <c r="F102" s="89"/>
      <c r="G102" s="89"/>
      <c r="M102" s="89"/>
      <c r="N102" s="89"/>
      <c r="O102" s="89"/>
      <c r="P102" s="89"/>
      <c r="Q102" s="89"/>
      <c r="R102" s="89"/>
      <c r="S102" s="89"/>
      <c r="T102" s="89"/>
      <c r="U102" s="89"/>
      <c r="V102" s="91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</row>
    <row r="103" spans="2:84" ht="18.75">
      <c r="B103" s="89"/>
      <c r="C103" s="89"/>
      <c r="D103" s="89"/>
      <c r="E103" s="89"/>
      <c r="F103" s="89"/>
      <c r="G103" s="89"/>
      <c r="M103" s="89"/>
      <c r="N103" s="89"/>
      <c r="O103" s="89"/>
      <c r="P103" s="89"/>
      <c r="Q103" s="89"/>
      <c r="R103" s="89"/>
      <c r="S103" s="89"/>
      <c r="T103" s="89"/>
      <c r="U103" s="89"/>
      <c r="V103" s="91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</row>
    <row r="104" spans="2:84" ht="18.75">
      <c r="B104" s="89"/>
      <c r="C104" s="89"/>
      <c r="D104" s="89"/>
      <c r="E104" s="89"/>
      <c r="F104" s="89"/>
      <c r="G104" s="89"/>
      <c r="M104" s="89"/>
      <c r="N104" s="89"/>
      <c r="O104" s="89"/>
      <c r="P104" s="89"/>
      <c r="Q104" s="89"/>
      <c r="R104" s="89"/>
      <c r="S104" s="89"/>
      <c r="T104" s="89"/>
      <c r="U104" s="89"/>
      <c r="V104" s="91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</row>
    <row r="105" spans="2:84" ht="18.75">
      <c r="B105" s="89"/>
      <c r="C105" s="89"/>
      <c r="D105" s="89"/>
      <c r="E105" s="89"/>
      <c r="F105" s="89"/>
      <c r="G105" s="89"/>
      <c r="M105" s="89"/>
      <c r="N105" s="89"/>
      <c r="O105" s="89"/>
      <c r="P105" s="89"/>
      <c r="Q105" s="89"/>
      <c r="R105" s="89"/>
      <c r="S105" s="89"/>
      <c r="T105" s="89"/>
      <c r="U105" s="89"/>
      <c r="V105" s="91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</row>
    <row r="106" spans="2:84" ht="18.75">
      <c r="B106" s="89"/>
      <c r="C106" s="89"/>
      <c r="D106" s="89"/>
      <c r="E106" s="89"/>
      <c r="F106" s="89"/>
      <c r="G106" s="89"/>
      <c r="M106" s="89"/>
      <c r="N106" s="89"/>
      <c r="O106" s="89"/>
      <c r="P106" s="89"/>
      <c r="Q106" s="89"/>
      <c r="R106" s="89"/>
      <c r="S106" s="89"/>
      <c r="T106" s="89"/>
      <c r="U106" s="89"/>
      <c r="V106" s="91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</row>
    <row r="107" spans="2:84" ht="18.75">
      <c r="B107" s="89"/>
      <c r="C107" s="89"/>
      <c r="D107" s="89"/>
      <c r="E107" s="89"/>
      <c r="F107" s="89"/>
      <c r="G107" s="89"/>
      <c r="M107" s="89"/>
      <c r="N107" s="89"/>
      <c r="O107" s="89"/>
      <c r="P107" s="89"/>
      <c r="Q107" s="89"/>
      <c r="R107" s="89"/>
      <c r="S107" s="89"/>
      <c r="T107" s="89"/>
      <c r="U107" s="89"/>
      <c r="V107" s="91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</row>
    <row r="108" spans="2:84" ht="18.75">
      <c r="B108" s="89"/>
      <c r="C108" s="89"/>
      <c r="D108" s="89"/>
      <c r="E108" s="89"/>
      <c r="F108" s="89"/>
      <c r="G108" s="89"/>
      <c r="M108" s="89"/>
      <c r="N108" s="89"/>
      <c r="O108" s="89"/>
      <c r="P108" s="89"/>
      <c r="Q108" s="89"/>
      <c r="R108" s="89"/>
      <c r="S108" s="89"/>
      <c r="T108" s="89"/>
      <c r="U108" s="89"/>
      <c r="V108" s="91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</row>
    <row r="109" spans="2:84" ht="18.75">
      <c r="B109" s="89"/>
      <c r="C109" s="89"/>
      <c r="D109" s="89"/>
      <c r="E109" s="89"/>
      <c r="F109" s="89"/>
      <c r="G109" s="89"/>
      <c r="M109" s="89"/>
      <c r="N109" s="89"/>
      <c r="O109" s="89"/>
      <c r="P109" s="89"/>
      <c r="Q109" s="89"/>
      <c r="R109" s="89"/>
      <c r="S109" s="89"/>
      <c r="T109" s="89"/>
      <c r="U109" s="89"/>
      <c r="V109" s="91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</row>
    <row r="110" spans="2:84" ht="18.75">
      <c r="B110" s="89"/>
      <c r="C110" s="89"/>
      <c r="D110" s="89"/>
      <c r="E110" s="89"/>
      <c r="F110" s="89"/>
      <c r="G110" s="89"/>
      <c r="M110" s="89"/>
      <c r="N110" s="89"/>
      <c r="O110" s="89"/>
      <c r="P110" s="89"/>
      <c r="Q110" s="89"/>
      <c r="R110" s="89"/>
      <c r="S110" s="89"/>
      <c r="T110" s="89"/>
      <c r="U110" s="89"/>
      <c r="V110" s="91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</row>
    <row r="111" spans="2:84" ht="18.75">
      <c r="B111" s="89"/>
      <c r="C111" s="89"/>
      <c r="D111" s="89"/>
      <c r="E111" s="89"/>
      <c r="F111" s="89"/>
      <c r="G111" s="89"/>
      <c r="M111" s="89"/>
      <c r="N111" s="89"/>
      <c r="O111" s="89"/>
      <c r="P111" s="89"/>
      <c r="Q111" s="89"/>
      <c r="R111" s="89"/>
      <c r="S111" s="89"/>
      <c r="T111" s="89"/>
      <c r="U111" s="89"/>
      <c r="V111" s="91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</row>
    <row r="112" spans="2:84" ht="18.75">
      <c r="B112" s="89"/>
      <c r="C112" s="89"/>
      <c r="D112" s="89"/>
      <c r="E112" s="89"/>
      <c r="F112" s="89"/>
      <c r="G112" s="89"/>
      <c r="M112" s="89"/>
      <c r="N112" s="89"/>
      <c r="O112" s="89"/>
      <c r="P112" s="89"/>
      <c r="Q112" s="89"/>
      <c r="R112" s="89"/>
      <c r="S112" s="89"/>
      <c r="T112" s="89"/>
      <c r="U112" s="89"/>
      <c r="V112" s="91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</row>
    <row r="113" spans="2:84" ht="18.75">
      <c r="B113" s="89"/>
      <c r="C113" s="89"/>
      <c r="D113" s="89"/>
      <c r="E113" s="89"/>
      <c r="F113" s="89"/>
      <c r="G113" s="89"/>
      <c r="M113" s="89"/>
      <c r="N113" s="89"/>
      <c r="O113" s="89"/>
      <c r="P113" s="89"/>
      <c r="Q113" s="89"/>
      <c r="R113" s="89"/>
      <c r="S113" s="89"/>
      <c r="T113" s="89"/>
      <c r="U113" s="89"/>
      <c r="V113" s="91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</row>
    <row r="114" spans="2:84" ht="18.75">
      <c r="B114" s="89"/>
      <c r="C114" s="89"/>
      <c r="D114" s="89"/>
      <c r="E114" s="89"/>
      <c r="F114" s="89"/>
      <c r="G114" s="89"/>
      <c r="M114" s="89"/>
      <c r="N114" s="89"/>
      <c r="O114" s="89"/>
      <c r="P114" s="89"/>
      <c r="Q114" s="89"/>
      <c r="R114" s="89"/>
      <c r="S114" s="89"/>
      <c r="T114" s="89"/>
      <c r="U114" s="89"/>
      <c r="V114" s="91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</row>
    <row r="115" spans="2:84" ht="18.75">
      <c r="B115" s="89"/>
      <c r="C115" s="89"/>
      <c r="D115" s="89"/>
      <c r="E115" s="89"/>
      <c r="F115" s="89"/>
      <c r="G115" s="89"/>
      <c r="M115" s="89"/>
      <c r="N115" s="89"/>
      <c r="O115" s="89"/>
      <c r="P115" s="89"/>
      <c r="Q115" s="89"/>
      <c r="R115" s="89"/>
      <c r="S115" s="89"/>
      <c r="T115" s="89"/>
      <c r="U115" s="89"/>
      <c r="V115" s="91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</row>
    <row r="116" spans="2:84" ht="18.75">
      <c r="B116" s="89"/>
      <c r="C116" s="89"/>
      <c r="D116" s="89"/>
      <c r="E116" s="89"/>
      <c r="F116" s="89"/>
      <c r="G116" s="89"/>
      <c r="M116" s="89"/>
      <c r="N116" s="89"/>
      <c r="O116" s="89"/>
      <c r="P116" s="89"/>
      <c r="Q116" s="89"/>
      <c r="R116" s="89"/>
      <c r="S116" s="89"/>
      <c r="T116" s="89"/>
      <c r="U116" s="89"/>
      <c r="V116" s="91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</row>
    <row r="117" spans="2:84" ht="18.75">
      <c r="B117" s="89"/>
      <c r="C117" s="89"/>
      <c r="D117" s="89"/>
      <c r="E117" s="89"/>
      <c r="F117" s="89"/>
      <c r="G117" s="89"/>
      <c r="M117" s="89"/>
      <c r="N117" s="89"/>
      <c r="O117" s="89"/>
      <c r="P117" s="89"/>
      <c r="Q117" s="89"/>
      <c r="R117" s="89"/>
      <c r="S117" s="89"/>
      <c r="T117" s="89"/>
      <c r="U117" s="89"/>
      <c r="V117" s="91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</row>
    <row r="118" spans="2:84" ht="18.75">
      <c r="B118" s="89"/>
      <c r="C118" s="89"/>
      <c r="D118" s="89"/>
      <c r="E118" s="89"/>
      <c r="F118" s="89"/>
      <c r="G118" s="89"/>
      <c r="M118" s="89"/>
      <c r="N118" s="89"/>
      <c r="O118" s="89"/>
      <c r="P118" s="89"/>
      <c r="Q118" s="89"/>
      <c r="R118" s="89"/>
      <c r="S118" s="89"/>
      <c r="T118" s="89"/>
      <c r="U118" s="89"/>
      <c r="V118" s="91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</row>
    <row r="119" spans="2:84" ht="18.75">
      <c r="B119" s="89"/>
      <c r="C119" s="89"/>
      <c r="D119" s="89"/>
      <c r="E119" s="89"/>
      <c r="F119" s="89"/>
      <c r="G119" s="89"/>
      <c r="M119" s="89"/>
      <c r="N119" s="89"/>
      <c r="O119" s="89"/>
      <c r="P119" s="89"/>
      <c r="Q119" s="89"/>
      <c r="R119" s="89"/>
      <c r="S119" s="89"/>
      <c r="T119" s="89"/>
      <c r="U119" s="89"/>
      <c r="V119" s="91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</row>
    <row r="120" spans="2:84" ht="18.75">
      <c r="B120" s="89"/>
      <c r="C120" s="89"/>
      <c r="D120" s="89"/>
      <c r="E120" s="89"/>
      <c r="F120" s="89"/>
      <c r="G120" s="89"/>
      <c r="M120" s="89"/>
      <c r="N120" s="89"/>
      <c r="O120" s="89"/>
      <c r="P120" s="89"/>
      <c r="Q120" s="89"/>
      <c r="R120" s="89"/>
      <c r="S120" s="89"/>
      <c r="T120" s="89"/>
      <c r="U120" s="89"/>
      <c r="V120" s="91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</row>
    <row r="121" spans="2:84" ht="18.75">
      <c r="B121" s="89"/>
      <c r="C121" s="89"/>
      <c r="D121" s="89"/>
      <c r="E121" s="89"/>
      <c r="F121" s="89"/>
      <c r="G121" s="89"/>
      <c r="M121" s="89"/>
      <c r="N121" s="89"/>
      <c r="O121" s="89"/>
      <c r="P121" s="89"/>
      <c r="Q121" s="89"/>
      <c r="R121" s="89"/>
      <c r="S121" s="89"/>
      <c r="T121" s="89"/>
      <c r="U121" s="89"/>
      <c r="V121" s="91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</row>
    <row r="122" spans="2:84" ht="18.75">
      <c r="B122" s="89"/>
      <c r="C122" s="89"/>
      <c r="D122" s="89"/>
      <c r="E122" s="89"/>
      <c r="F122" s="89"/>
      <c r="G122" s="89"/>
      <c r="M122" s="89"/>
      <c r="N122" s="89"/>
      <c r="O122" s="89"/>
      <c r="P122" s="89"/>
      <c r="Q122" s="89"/>
      <c r="R122" s="89"/>
      <c r="S122" s="89"/>
      <c r="T122" s="89"/>
      <c r="U122" s="89"/>
      <c r="V122" s="91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</row>
    <row r="123" spans="2:84" ht="18.75">
      <c r="B123" s="89"/>
      <c r="C123" s="89"/>
      <c r="D123" s="89"/>
      <c r="E123" s="89"/>
      <c r="F123" s="89"/>
      <c r="G123" s="89"/>
      <c r="M123" s="89"/>
      <c r="N123" s="89"/>
      <c r="O123" s="89"/>
      <c r="P123" s="89"/>
      <c r="Q123" s="89"/>
      <c r="R123" s="89"/>
      <c r="S123" s="89"/>
      <c r="T123" s="89"/>
      <c r="U123" s="89"/>
      <c r="V123" s="91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</row>
    <row r="124" spans="2:84" ht="18.75">
      <c r="B124" s="89"/>
      <c r="C124" s="89"/>
      <c r="D124" s="89"/>
      <c r="E124" s="89"/>
      <c r="F124" s="89"/>
      <c r="G124" s="89"/>
      <c r="M124" s="89"/>
      <c r="N124" s="89"/>
      <c r="O124" s="89"/>
      <c r="P124" s="89"/>
      <c r="Q124" s="89"/>
      <c r="R124" s="89"/>
      <c r="S124" s="89"/>
      <c r="T124" s="89"/>
      <c r="U124" s="89"/>
      <c r="V124" s="91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</row>
    <row r="125" spans="2:84" ht="18.75">
      <c r="B125" s="89"/>
      <c r="C125" s="89"/>
      <c r="D125" s="89"/>
      <c r="E125" s="89"/>
      <c r="F125" s="89"/>
      <c r="G125" s="89"/>
      <c r="M125" s="89"/>
      <c r="N125" s="89"/>
      <c r="O125" s="89"/>
      <c r="P125" s="89"/>
      <c r="Q125" s="89"/>
      <c r="R125" s="89"/>
      <c r="S125" s="89"/>
      <c r="T125" s="89"/>
      <c r="U125" s="89"/>
      <c r="V125" s="91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</row>
    <row r="126" spans="2:84" ht="18.75">
      <c r="B126" s="89"/>
      <c r="C126" s="89"/>
      <c r="D126" s="89"/>
      <c r="E126" s="89"/>
      <c r="F126" s="89"/>
      <c r="G126" s="89"/>
      <c r="M126" s="89"/>
      <c r="N126" s="89"/>
      <c r="O126" s="89"/>
      <c r="P126" s="89"/>
      <c r="Q126" s="89"/>
      <c r="R126" s="89"/>
      <c r="S126" s="89"/>
      <c r="T126" s="89"/>
      <c r="U126" s="89"/>
      <c r="V126" s="91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</row>
    <row r="127" spans="2:84" ht="18.75">
      <c r="B127" s="89"/>
      <c r="C127" s="89"/>
      <c r="D127" s="89"/>
      <c r="E127" s="89"/>
      <c r="F127" s="89"/>
      <c r="G127" s="89"/>
      <c r="M127" s="89"/>
      <c r="N127" s="89"/>
      <c r="O127" s="89"/>
      <c r="P127" s="89"/>
      <c r="Q127" s="89"/>
      <c r="R127" s="89"/>
      <c r="S127" s="89"/>
      <c r="T127" s="89"/>
      <c r="U127" s="89"/>
      <c r="V127" s="91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</row>
    <row r="128" spans="2:84" ht="18.75">
      <c r="B128" s="89"/>
      <c r="C128" s="89"/>
      <c r="D128" s="89"/>
      <c r="E128" s="89"/>
      <c r="F128" s="89"/>
      <c r="G128" s="89"/>
      <c r="M128" s="89"/>
      <c r="N128" s="89"/>
      <c r="O128" s="89"/>
      <c r="P128" s="89"/>
      <c r="Q128" s="89"/>
      <c r="R128" s="89"/>
      <c r="S128" s="89"/>
      <c r="T128" s="89"/>
      <c r="U128" s="89"/>
      <c r="V128" s="91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</row>
    <row r="129" spans="2:84" ht="18.75">
      <c r="B129" s="89"/>
      <c r="C129" s="89"/>
      <c r="D129" s="89"/>
      <c r="E129" s="89"/>
      <c r="F129" s="89"/>
      <c r="G129" s="89"/>
      <c r="M129" s="89"/>
      <c r="N129" s="89"/>
      <c r="O129" s="89"/>
      <c r="P129" s="89"/>
      <c r="Q129" s="89"/>
      <c r="R129" s="89"/>
      <c r="S129" s="89"/>
      <c r="T129" s="89"/>
      <c r="U129" s="89"/>
      <c r="V129" s="91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</row>
    <row r="130" spans="2:84" ht="18.75">
      <c r="B130" s="89"/>
      <c r="C130" s="89"/>
      <c r="D130" s="89"/>
      <c r="E130" s="89"/>
      <c r="F130" s="89"/>
      <c r="G130" s="89"/>
      <c r="M130" s="89"/>
      <c r="N130" s="89"/>
      <c r="O130" s="89"/>
      <c r="P130" s="89"/>
      <c r="Q130" s="89"/>
      <c r="R130" s="89"/>
      <c r="S130" s="89"/>
      <c r="T130" s="89"/>
      <c r="U130" s="89"/>
      <c r="V130" s="91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</row>
    <row r="131" spans="2:84" ht="18.75">
      <c r="B131" s="89"/>
      <c r="C131" s="89"/>
      <c r="D131" s="89"/>
      <c r="E131" s="89"/>
      <c r="F131" s="89"/>
      <c r="G131" s="89"/>
      <c r="M131" s="89"/>
      <c r="N131" s="89"/>
      <c r="O131" s="89"/>
      <c r="P131" s="89"/>
      <c r="Q131" s="89"/>
      <c r="R131" s="89"/>
      <c r="S131" s="89"/>
      <c r="T131" s="89"/>
      <c r="U131" s="89"/>
      <c r="V131" s="91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</row>
    <row r="132" spans="2:84" ht="18.75">
      <c r="B132" s="89"/>
      <c r="C132" s="89"/>
      <c r="D132" s="89"/>
      <c r="E132" s="89"/>
      <c r="F132" s="89"/>
      <c r="G132" s="89"/>
      <c r="M132" s="89"/>
      <c r="N132" s="89"/>
      <c r="O132" s="89"/>
      <c r="P132" s="89"/>
      <c r="Q132" s="89"/>
      <c r="R132" s="89"/>
      <c r="S132" s="89"/>
      <c r="T132" s="89"/>
      <c r="U132" s="89"/>
      <c r="V132" s="91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</row>
    <row r="133" spans="2:84" ht="18.75">
      <c r="B133" s="89"/>
      <c r="C133" s="89"/>
      <c r="D133" s="89"/>
      <c r="E133" s="89"/>
      <c r="F133" s="89"/>
      <c r="G133" s="89"/>
      <c r="M133" s="89"/>
      <c r="N133" s="89"/>
      <c r="O133" s="89"/>
      <c r="P133" s="89"/>
      <c r="Q133" s="89"/>
      <c r="R133" s="89"/>
      <c r="S133" s="89"/>
      <c r="T133" s="89"/>
      <c r="U133" s="89"/>
      <c r="V133" s="91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</row>
    <row r="134" spans="2:84" ht="18.75">
      <c r="B134" s="89"/>
      <c r="C134" s="89"/>
      <c r="D134" s="89"/>
      <c r="E134" s="89"/>
      <c r="F134" s="89"/>
      <c r="G134" s="89"/>
      <c r="M134" s="89"/>
      <c r="N134" s="89"/>
      <c r="O134" s="89"/>
      <c r="P134" s="89"/>
      <c r="Q134" s="89"/>
      <c r="R134" s="89"/>
      <c r="S134" s="89"/>
      <c r="T134" s="89"/>
      <c r="U134" s="89"/>
      <c r="V134" s="91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</row>
    <row r="135" spans="2:84" ht="18.75">
      <c r="B135" s="89"/>
      <c r="C135" s="89"/>
      <c r="D135" s="89"/>
      <c r="E135" s="89"/>
      <c r="F135" s="89"/>
      <c r="G135" s="89"/>
      <c r="M135" s="89"/>
      <c r="N135" s="89"/>
      <c r="O135" s="89"/>
      <c r="P135" s="89"/>
      <c r="Q135" s="89"/>
      <c r="R135" s="89"/>
      <c r="S135" s="89"/>
      <c r="T135" s="89"/>
      <c r="U135" s="89"/>
      <c r="V135" s="91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</row>
    <row r="136" spans="2:84" ht="18.75">
      <c r="B136" s="89"/>
      <c r="C136" s="89"/>
      <c r="D136" s="89"/>
      <c r="E136" s="89"/>
      <c r="F136" s="89"/>
      <c r="G136" s="89"/>
      <c r="M136" s="89"/>
      <c r="N136" s="89"/>
      <c r="O136" s="89"/>
      <c r="P136" s="89"/>
      <c r="Q136" s="89"/>
      <c r="R136" s="89"/>
      <c r="S136" s="89"/>
      <c r="T136" s="89"/>
      <c r="U136" s="89"/>
      <c r="V136" s="91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</row>
    <row r="137" spans="2:84" ht="18.75">
      <c r="B137" s="89"/>
      <c r="C137" s="89"/>
      <c r="D137" s="89"/>
      <c r="E137" s="89"/>
      <c r="F137" s="89"/>
      <c r="G137" s="89"/>
      <c r="M137" s="89"/>
      <c r="N137" s="89"/>
      <c r="O137" s="89"/>
      <c r="P137" s="89"/>
      <c r="Q137" s="89"/>
      <c r="R137" s="89"/>
      <c r="S137" s="89"/>
      <c r="T137" s="89"/>
      <c r="U137" s="89"/>
      <c r="V137" s="91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</row>
    <row r="138" spans="2:84" ht="18.75">
      <c r="B138" s="89"/>
      <c r="C138" s="89"/>
      <c r="D138" s="89"/>
      <c r="E138" s="89"/>
      <c r="F138" s="89"/>
      <c r="G138" s="89"/>
      <c r="M138" s="89"/>
      <c r="N138" s="89"/>
      <c r="O138" s="89"/>
      <c r="P138" s="89"/>
      <c r="Q138" s="89"/>
      <c r="R138" s="89"/>
      <c r="S138" s="89"/>
      <c r="T138" s="89"/>
      <c r="U138" s="89"/>
      <c r="V138" s="91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</row>
    <row r="139" spans="2:84" ht="18.75">
      <c r="B139" s="89"/>
      <c r="C139" s="89"/>
      <c r="D139" s="89"/>
      <c r="E139" s="89"/>
      <c r="F139" s="89"/>
      <c r="G139" s="89"/>
      <c r="M139" s="89"/>
      <c r="N139" s="89"/>
      <c r="O139" s="89"/>
      <c r="P139" s="89"/>
      <c r="Q139" s="89"/>
      <c r="R139" s="89"/>
      <c r="S139" s="89"/>
      <c r="T139" s="89"/>
      <c r="U139" s="89"/>
      <c r="V139" s="91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</row>
    <row r="140" spans="2:84" ht="18.75">
      <c r="B140" s="89"/>
      <c r="C140" s="89"/>
      <c r="D140" s="89"/>
      <c r="E140" s="89"/>
      <c r="F140" s="89"/>
      <c r="G140" s="89"/>
      <c r="M140" s="89"/>
      <c r="N140" s="89"/>
      <c r="O140" s="89"/>
      <c r="P140" s="89"/>
      <c r="Q140" s="89"/>
      <c r="R140" s="89"/>
      <c r="S140" s="89"/>
      <c r="T140" s="89"/>
      <c r="U140" s="89"/>
      <c r="V140" s="91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</row>
    <row r="141" spans="2:84" ht="18.75">
      <c r="B141" s="89"/>
      <c r="C141" s="89"/>
      <c r="D141" s="89"/>
      <c r="E141" s="89"/>
      <c r="F141" s="89"/>
      <c r="G141" s="89"/>
      <c r="M141" s="89"/>
      <c r="N141" s="89"/>
      <c r="O141" s="89"/>
      <c r="P141" s="89"/>
      <c r="Q141" s="89"/>
      <c r="R141" s="89"/>
      <c r="S141" s="89"/>
      <c r="T141" s="89"/>
      <c r="U141" s="89"/>
      <c r="V141" s="91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</row>
    <row r="142" spans="2:84" ht="18.75">
      <c r="B142" s="89"/>
      <c r="C142" s="89"/>
      <c r="D142" s="89"/>
      <c r="E142" s="89"/>
      <c r="F142" s="89"/>
      <c r="G142" s="89"/>
      <c r="M142" s="89"/>
      <c r="N142" s="89"/>
      <c r="O142" s="89"/>
      <c r="P142" s="89"/>
      <c r="Q142" s="89"/>
      <c r="R142" s="89"/>
      <c r="S142" s="89"/>
      <c r="T142" s="89"/>
      <c r="U142" s="89"/>
      <c r="V142" s="91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</row>
    <row r="143" spans="2:84" ht="18.75">
      <c r="B143" s="89"/>
      <c r="C143" s="89"/>
      <c r="D143" s="89"/>
      <c r="E143" s="89"/>
      <c r="F143" s="89"/>
      <c r="G143" s="89"/>
      <c r="M143" s="89"/>
      <c r="N143" s="89"/>
      <c r="O143" s="89"/>
      <c r="P143" s="89"/>
      <c r="Q143" s="89"/>
      <c r="R143" s="89"/>
      <c r="S143" s="89"/>
      <c r="T143" s="89"/>
      <c r="U143" s="89"/>
      <c r="V143" s="91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</row>
    <row r="144" spans="2:84" ht="18.75">
      <c r="B144" s="89"/>
      <c r="C144" s="89"/>
      <c r="D144" s="89"/>
      <c r="E144" s="89"/>
      <c r="F144" s="89"/>
      <c r="G144" s="89"/>
      <c r="M144" s="89"/>
      <c r="N144" s="89"/>
      <c r="O144" s="89"/>
      <c r="P144" s="89"/>
      <c r="Q144" s="89"/>
      <c r="R144" s="89"/>
      <c r="S144" s="89"/>
      <c r="T144" s="89"/>
      <c r="U144" s="89"/>
      <c r="V144" s="91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</row>
    <row r="145" spans="2:84" ht="18.75">
      <c r="B145" s="89"/>
      <c r="C145" s="89"/>
      <c r="D145" s="89"/>
      <c r="E145" s="89"/>
      <c r="F145" s="89"/>
      <c r="G145" s="89"/>
      <c r="M145" s="89"/>
      <c r="N145" s="89"/>
      <c r="O145" s="89"/>
      <c r="P145" s="89"/>
      <c r="Q145" s="89"/>
      <c r="R145" s="89"/>
      <c r="S145" s="89"/>
      <c r="T145" s="89"/>
      <c r="U145" s="89"/>
      <c r="V145" s="91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</row>
    <row r="146" spans="2:84" ht="18.75">
      <c r="B146" s="89"/>
      <c r="C146" s="89"/>
      <c r="D146" s="89"/>
      <c r="E146" s="89"/>
      <c r="F146" s="89"/>
      <c r="G146" s="89"/>
      <c r="M146" s="89"/>
      <c r="N146" s="89"/>
      <c r="O146" s="89"/>
      <c r="P146" s="89"/>
      <c r="Q146" s="89"/>
      <c r="R146" s="89"/>
      <c r="S146" s="89"/>
      <c r="T146" s="89"/>
      <c r="U146" s="89"/>
      <c r="V146" s="91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</row>
  </sheetData>
  <sheetProtection/>
  <mergeCells count="20">
    <mergeCell ref="Q3:T3"/>
    <mergeCell ref="O2:V2"/>
    <mergeCell ref="T1:V1"/>
    <mergeCell ref="N3:N6"/>
    <mergeCell ref="A3:A6"/>
    <mergeCell ref="G4:G6"/>
    <mergeCell ref="Q4:Q6"/>
    <mergeCell ref="R4:R6"/>
    <mergeCell ref="T4:T6"/>
    <mergeCell ref="U4:V5"/>
    <mergeCell ref="F5:F6"/>
    <mergeCell ref="S5:S6"/>
    <mergeCell ref="O3:O6"/>
    <mergeCell ref="P3:P6"/>
    <mergeCell ref="B2:G2"/>
    <mergeCell ref="E4:E6"/>
    <mergeCell ref="D4:D6"/>
    <mergeCell ref="D3:G3"/>
    <mergeCell ref="C3:C6"/>
    <mergeCell ref="B3:B6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="90" zoomScaleNormal="90" zoomScalePageLayoutView="0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7" sqref="M7"/>
    </sheetView>
  </sheetViews>
  <sheetFormatPr defaultColWidth="9.140625" defaultRowHeight="15"/>
  <cols>
    <col min="1" max="1" width="5.00390625" style="91" customWidth="1"/>
    <col min="2" max="2" width="61.57421875" style="87" customWidth="1"/>
    <col min="3" max="3" width="17.8515625" style="87" customWidth="1"/>
    <col min="4" max="4" width="12.8515625" style="87" customWidth="1"/>
    <col min="5" max="5" width="12.421875" style="87" customWidth="1"/>
    <col min="6" max="6" width="11.00390625" style="87" customWidth="1"/>
    <col min="7" max="7" width="15.421875" style="87" customWidth="1"/>
    <col min="8" max="8" width="19.8515625" style="87" customWidth="1"/>
    <col min="9" max="16384" width="9.140625" style="87" customWidth="1"/>
  </cols>
  <sheetData>
    <row r="1" ht="18.75">
      <c r="H1" s="108" t="s">
        <v>4</v>
      </c>
    </row>
    <row r="2" spans="2:8" ht="18.75" customHeight="1">
      <c r="B2" s="151" t="s">
        <v>57</v>
      </c>
      <c r="C2" s="152"/>
      <c r="D2" s="152"/>
      <c r="E2" s="152"/>
      <c r="F2" s="152"/>
      <c r="G2" s="152"/>
      <c r="H2" s="152"/>
    </row>
    <row r="3" ht="18.75" customHeight="1" hidden="1"/>
    <row r="4" spans="1:8" ht="12.75" customHeight="1">
      <c r="A4" s="147" t="s">
        <v>48</v>
      </c>
      <c r="B4" s="142" t="s">
        <v>0</v>
      </c>
      <c r="C4" s="142" t="s">
        <v>1</v>
      </c>
      <c r="D4" s="142" t="s">
        <v>2</v>
      </c>
      <c r="E4" s="142"/>
      <c r="F4" s="142"/>
      <c r="G4" s="142"/>
      <c r="H4" s="150"/>
    </row>
    <row r="5" spans="1:8" ht="29.25" customHeight="1">
      <c r="A5" s="148"/>
      <c r="B5" s="142"/>
      <c r="C5" s="142"/>
      <c r="D5" s="142" t="s">
        <v>16</v>
      </c>
      <c r="E5" s="142"/>
      <c r="F5" s="142"/>
      <c r="G5" s="142" t="s">
        <v>51</v>
      </c>
      <c r="H5" s="150" t="s">
        <v>49</v>
      </c>
    </row>
    <row r="6" spans="1:8" ht="52.5" customHeight="1">
      <c r="A6" s="149"/>
      <c r="B6" s="143"/>
      <c r="C6" s="143"/>
      <c r="D6" s="96" t="s">
        <v>5</v>
      </c>
      <c r="E6" s="90" t="s">
        <v>6</v>
      </c>
      <c r="F6" s="90" t="s">
        <v>63</v>
      </c>
      <c r="G6" s="143"/>
      <c r="H6" s="150"/>
    </row>
    <row r="7" spans="1:8" ht="15.75">
      <c r="A7" s="97">
        <v>1</v>
      </c>
      <c r="B7" s="97">
        <v>2</v>
      </c>
      <c r="C7" s="97" t="s">
        <v>79</v>
      </c>
      <c r="D7" s="97">
        <v>4</v>
      </c>
      <c r="E7" s="97">
        <v>5</v>
      </c>
      <c r="F7" s="97">
        <v>6</v>
      </c>
      <c r="G7" s="97">
        <v>7</v>
      </c>
      <c r="H7" s="98">
        <v>8</v>
      </c>
    </row>
    <row r="8" spans="1:8" ht="15.75">
      <c r="A8" s="96">
        <v>22</v>
      </c>
      <c r="B8" s="130" t="s">
        <v>44</v>
      </c>
      <c r="C8" s="100">
        <f>D8+G8+H8</f>
        <v>6060</v>
      </c>
      <c r="D8" s="101">
        <f>'Свод (3)'!Q8</f>
        <v>3680</v>
      </c>
      <c r="E8" s="101">
        <f>'дисп. мес+возр'!E9</f>
        <v>480</v>
      </c>
      <c r="F8" s="96">
        <f>'дисп. мес+возр'!S9</f>
        <v>3200</v>
      </c>
      <c r="G8" s="96">
        <f>'Свод (3)'!R8</f>
        <v>1350</v>
      </c>
      <c r="H8" s="109">
        <f>'Свод (3)'!T8</f>
        <v>1030</v>
      </c>
    </row>
  </sheetData>
  <sheetProtection/>
  <mergeCells count="8">
    <mergeCell ref="A4:A6"/>
    <mergeCell ref="D4:H4"/>
    <mergeCell ref="B2:H2"/>
    <mergeCell ref="B4:B6"/>
    <mergeCell ref="C4:C6"/>
    <mergeCell ref="G5:G6"/>
    <mergeCell ref="D5:F5"/>
    <mergeCell ref="H5:H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9"/>
  <sheetViews>
    <sheetView zoomScale="50" zoomScaleNormal="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6" sqref="B16"/>
    </sheetView>
  </sheetViews>
  <sheetFormatPr defaultColWidth="9.140625" defaultRowHeight="15"/>
  <cols>
    <col min="1" max="1" width="4.7109375" style="1" customWidth="1"/>
    <col min="2" max="2" width="47.8515625" style="16" customWidth="1"/>
    <col min="3" max="3" width="10.8515625" style="17" customWidth="1"/>
    <col min="4" max="4" width="6.8515625" style="29" customWidth="1"/>
    <col min="5" max="5" width="11.57421875" style="16" customWidth="1"/>
    <col min="6" max="6" width="5.57421875" style="36" customWidth="1"/>
    <col min="7" max="11" width="11.57421875" style="16" customWidth="1"/>
    <col min="12" max="12" width="8.8515625" style="16" customWidth="1"/>
    <col min="13" max="13" width="8.140625" style="16" customWidth="1"/>
    <col min="14" max="14" width="8.7109375" style="16" customWidth="1"/>
    <col min="15" max="15" width="11.421875" style="16" customWidth="1"/>
    <col min="16" max="16" width="11.28125" style="16" customWidth="1"/>
    <col min="17" max="17" width="10.140625" style="16" customWidth="1"/>
    <col min="18" max="19" width="10.57421875" style="16" customWidth="1"/>
    <col min="20" max="20" width="6.00390625" style="39" customWidth="1"/>
    <col min="21" max="21" width="9.7109375" style="16" customWidth="1"/>
    <col min="22" max="25" width="10.57421875" style="16" customWidth="1"/>
    <col min="26" max="26" width="9.57421875" style="16" customWidth="1"/>
    <col min="27" max="27" width="10.00390625" style="16" customWidth="1"/>
    <col min="28" max="28" width="11.421875" style="16" customWidth="1"/>
    <col min="29" max="29" width="12.00390625" style="16" customWidth="1"/>
    <col min="30" max="30" width="11.57421875" style="16" customWidth="1"/>
    <col min="31" max="31" width="10.00390625" style="16" customWidth="1"/>
    <col min="32" max="33" width="10.421875" style="16" customWidth="1"/>
    <col min="34" max="34" width="6.140625" style="26" customWidth="1"/>
    <col min="35" max="35" width="9.57421875" style="16" customWidth="1"/>
    <col min="36" max="38" width="10.421875" style="16" customWidth="1"/>
    <col min="39" max="39" width="9.28125" style="16" customWidth="1"/>
    <col min="40" max="42" width="9.140625" style="16" customWidth="1"/>
    <col min="43" max="43" width="11.7109375" style="16" customWidth="1"/>
    <col min="44" max="44" width="11.28125" style="16" customWidth="1"/>
    <col min="45" max="45" width="10.8515625" style="16" customWidth="1"/>
    <col min="46" max="46" width="9.28125" style="16" customWidth="1"/>
    <col min="47" max="47" width="11.00390625" style="16" customWidth="1"/>
    <col min="48" max="48" width="6.140625" style="26" customWidth="1"/>
    <col min="49" max="49" width="9.28125" style="16" customWidth="1"/>
    <col min="50" max="52" width="11.00390625" style="16" customWidth="1"/>
    <col min="53" max="53" width="10.421875" style="16" customWidth="1"/>
    <col min="54" max="56" width="9.140625" style="16" customWidth="1"/>
    <col min="57" max="57" width="12.421875" style="16" customWidth="1"/>
    <col min="58" max="59" width="10.28125" style="16" customWidth="1"/>
    <col min="60" max="60" width="9.7109375" style="16" customWidth="1"/>
    <col min="61" max="61" width="16.8515625" style="16" customWidth="1"/>
    <col min="62" max="64" width="9.140625" style="16" customWidth="1"/>
    <col min="65" max="65" width="12.00390625" style="16" customWidth="1"/>
    <col min="66" max="68" width="9.140625" style="16" customWidth="1"/>
    <col min="69" max="69" width="11.7109375" style="16" customWidth="1"/>
    <col min="70" max="70" width="13.140625" style="16" customWidth="1"/>
    <col min="71" max="72" width="11.28125" style="16" bestFit="1" customWidth="1"/>
    <col min="73" max="16384" width="9.140625" style="16" customWidth="1"/>
  </cols>
  <sheetData>
    <row r="1" spans="30:60" ht="18.75">
      <c r="AD1" s="1"/>
      <c r="BG1" s="153" t="s">
        <v>7</v>
      </c>
      <c r="BH1" s="153"/>
    </row>
    <row r="2" spans="2:60" ht="18.75">
      <c r="B2" s="154" t="s">
        <v>83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</row>
    <row r="4" spans="1:60" ht="18.75">
      <c r="A4" s="157" t="s">
        <v>48</v>
      </c>
      <c r="B4" s="157" t="s">
        <v>0</v>
      </c>
      <c r="C4" s="161" t="s">
        <v>15</v>
      </c>
      <c r="D4" s="30"/>
      <c r="E4" s="165" t="s">
        <v>16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7"/>
    </row>
    <row r="5" spans="1:74" ht="18.75">
      <c r="A5" s="158"/>
      <c r="B5" s="158"/>
      <c r="C5" s="162"/>
      <c r="D5" s="31"/>
      <c r="E5" s="176" t="s">
        <v>54</v>
      </c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8"/>
      <c r="S5" s="176" t="s">
        <v>55</v>
      </c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8"/>
      <c r="AG5" s="172" t="s">
        <v>22</v>
      </c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65"/>
      <c r="BJ5" s="168" t="s">
        <v>80</v>
      </c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</row>
    <row r="6" spans="1:74" ht="18.75">
      <c r="A6" s="158"/>
      <c r="B6" s="159"/>
      <c r="C6" s="163"/>
      <c r="D6" s="32"/>
      <c r="E6" s="179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1"/>
      <c r="S6" s="179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1"/>
      <c r="AG6" s="170" t="s">
        <v>77</v>
      </c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2" t="s">
        <v>76</v>
      </c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5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</row>
    <row r="7" spans="1:74" ht="37.5">
      <c r="A7" s="173"/>
      <c r="B7" s="160"/>
      <c r="C7" s="164"/>
      <c r="D7" s="33"/>
      <c r="E7" s="7" t="s">
        <v>17</v>
      </c>
      <c r="F7" s="37"/>
      <c r="G7" s="6" t="s">
        <v>58</v>
      </c>
      <c r="H7" s="6" t="s">
        <v>59</v>
      </c>
      <c r="I7" s="6" t="s">
        <v>60</v>
      </c>
      <c r="J7" s="6" t="s">
        <v>61</v>
      </c>
      <c r="K7" s="6" t="s">
        <v>62</v>
      </c>
      <c r="L7" s="6" t="s">
        <v>8</v>
      </c>
      <c r="M7" s="6" t="s">
        <v>9</v>
      </c>
      <c r="N7" s="6" t="s">
        <v>10</v>
      </c>
      <c r="O7" s="6" t="s">
        <v>11</v>
      </c>
      <c r="P7" s="6" t="s">
        <v>12</v>
      </c>
      <c r="Q7" s="6" t="s">
        <v>13</v>
      </c>
      <c r="R7" s="6" t="s">
        <v>14</v>
      </c>
      <c r="S7" s="6" t="s">
        <v>17</v>
      </c>
      <c r="T7" s="40"/>
      <c r="U7" s="6" t="s">
        <v>58</v>
      </c>
      <c r="V7" s="6" t="s">
        <v>59</v>
      </c>
      <c r="W7" s="6" t="s">
        <v>60</v>
      </c>
      <c r="X7" s="6" t="s">
        <v>61</v>
      </c>
      <c r="Y7" s="6" t="s">
        <v>62</v>
      </c>
      <c r="Z7" s="6" t="s">
        <v>8</v>
      </c>
      <c r="AA7" s="6" t="s">
        <v>9</v>
      </c>
      <c r="AB7" s="6" t="s">
        <v>10</v>
      </c>
      <c r="AC7" s="6" t="s">
        <v>11</v>
      </c>
      <c r="AD7" s="6" t="s">
        <v>12</v>
      </c>
      <c r="AE7" s="6" t="s">
        <v>13</v>
      </c>
      <c r="AF7" s="6" t="s">
        <v>14</v>
      </c>
      <c r="AG7" s="6" t="s">
        <v>17</v>
      </c>
      <c r="AH7" s="27"/>
      <c r="AI7" s="6" t="s">
        <v>58</v>
      </c>
      <c r="AJ7" s="6" t="s">
        <v>59</v>
      </c>
      <c r="AK7" s="6" t="s">
        <v>60</v>
      </c>
      <c r="AL7" s="6" t="s">
        <v>61</v>
      </c>
      <c r="AM7" s="6" t="s">
        <v>62</v>
      </c>
      <c r="AN7" s="6" t="s">
        <v>8</v>
      </c>
      <c r="AO7" s="6" t="s">
        <v>9</v>
      </c>
      <c r="AP7" s="6" t="s">
        <v>10</v>
      </c>
      <c r="AQ7" s="6" t="s">
        <v>11</v>
      </c>
      <c r="AR7" s="6" t="s">
        <v>12</v>
      </c>
      <c r="AS7" s="6" t="s">
        <v>13</v>
      </c>
      <c r="AT7" s="6" t="s">
        <v>14</v>
      </c>
      <c r="AU7" s="6" t="s">
        <v>17</v>
      </c>
      <c r="AV7" s="27"/>
      <c r="AW7" s="6" t="s">
        <v>58</v>
      </c>
      <c r="AX7" s="6" t="s">
        <v>59</v>
      </c>
      <c r="AY7" s="6" t="s">
        <v>60</v>
      </c>
      <c r="AZ7" s="6" t="s">
        <v>61</v>
      </c>
      <c r="BA7" s="6" t="s">
        <v>62</v>
      </c>
      <c r="BB7" s="6" t="s">
        <v>8</v>
      </c>
      <c r="BC7" s="6" t="s">
        <v>9</v>
      </c>
      <c r="BD7" s="6" t="s">
        <v>10</v>
      </c>
      <c r="BE7" s="6" t="s">
        <v>11</v>
      </c>
      <c r="BF7" s="6" t="s">
        <v>12</v>
      </c>
      <c r="BG7" s="6" t="s">
        <v>13</v>
      </c>
      <c r="BH7" s="77" t="s">
        <v>14</v>
      </c>
      <c r="BJ7" s="127"/>
      <c r="BK7" s="127" t="s">
        <v>58</v>
      </c>
      <c r="BL7" s="127" t="s">
        <v>59</v>
      </c>
      <c r="BM7" s="127" t="s">
        <v>60</v>
      </c>
      <c r="BN7" s="127" t="s">
        <v>61</v>
      </c>
      <c r="BO7" s="127" t="s">
        <v>62</v>
      </c>
      <c r="BP7" s="127" t="s">
        <v>8</v>
      </c>
      <c r="BQ7" s="127" t="s">
        <v>9</v>
      </c>
      <c r="BR7" s="127" t="s">
        <v>10</v>
      </c>
      <c r="BS7" s="127" t="s">
        <v>11</v>
      </c>
      <c r="BT7" s="127" t="s">
        <v>12</v>
      </c>
      <c r="BU7" s="127" t="s">
        <v>13</v>
      </c>
      <c r="BV7" s="127" t="s">
        <v>14</v>
      </c>
    </row>
    <row r="8" spans="1:74" s="12" customFormat="1" ht="18.75">
      <c r="A8" s="7">
        <v>1</v>
      </c>
      <c r="B8" s="23">
        <v>2</v>
      </c>
      <c r="C8" s="23" t="s">
        <v>64</v>
      </c>
      <c r="D8" s="34"/>
      <c r="E8" s="76"/>
      <c r="F8" s="38"/>
      <c r="G8" s="24">
        <v>5</v>
      </c>
      <c r="H8" s="24">
        <v>6</v>
      </c>
      <c r="I8" s="24">
        <v>7</v>
      </c>
      <c r="J8" s="24">
        <v>8</v>
      </c>
      <c r="K8" s="24">
        <v>9</v>
      </c>
      <c r="L8" s="24">
        <v>10</v>
      </c>
      <c r="M8" s="24">
        <v>11</v>
      </c>
      <c r="N8" s="24">
        <v>12</v>
      </c>
      <c r="O8" s="24">
        <v>13</v>
      </c>
      <c r="P8" s="24">
        <v>14</v>
      </c>
      <c r="Q8" s="24">
        <v>15</v>
      </c>
      <c r="R8" s="24">
        <v>16</v>
      </c>
      <c r="S8" s="76"/>
      <c r="T8" s="41"/>
      <c r="U8" s="24">
        <v>18</v>
      </c>
      <c r="V8" s="24">
        <v>19</v>
      </c>
      <c r="W8" s="24">
        <v>20</v>
      </c>
      <c r="X8" s="24">
        <v>21</v>
      </c>
      <c r="Y8" s="24">
        <v>22</v>
      </c>
      <c r="Z8" s="24">
        <v>23</v>
      </c>
      <c r="AA8" s="24">
        <v>24</v>
      </c>
      <c r="AB8" s="24">
        <v>25</v>
      </c>
      <c r="AC8" s="24">
        <v>26</v>
      </c>
      <c r="AD8" s="24">
        <v>27</v>
      </c>
      <c r="AE8" s="24">
        <v>28</v>
      </c>
      <c r="AF8" s="24">
        <v>29</v>
      </c>
      <c r="AG8" s="76">
        <v>16876</v>
      </c>
      <c r="AH8" s="28"/>
      <c r="AI8" s="24">
        <v>31</v>
      </c>
      <c r="AJ8" s="24">
        <v>32</v>
      </c>
      <c r="AK8" s="24">
        <v>33</v>
      </c>
      <c r="AL8" s="24">
        <v>34</v>
      </c>
      <c r="AM8" s="24">
        <v>35</v>
      </c>
      <c r="AN8" s="24">
        <v>36</v>
      </c>
      <c r="AO8" s="24">
        <v>37</v>
      </c>
      <c r="AP8" s="24">
        <v>38</v>
      </c>
      <c r="AQ8" s="24">
        <v>39</v>
      </c>
      <c r="AR8" s="24">
        <v>40</v>
      </c>
      <c r="AS8" s="24">
        <v>41</v>
      </c>
      <c r="AT8" s="24">
        <v>42</v>
      </c>
      <c r="AU8" s="76">
        <v>79367</v>
      </c>
      <c r="AV8" s="28"/>
      <c r="AW8" s="24">
        <v>44</v>
      </c>
      <c r="AX8" s="24">
        <v>45</v>
      </c>
      <c r="AY8" s="24">
        <v>46</v>
      </c>
      <c r="AZ8" s="24">
        <v>47</v>
      </c>
      <c r="BA8" s="24">
        <v>48</v>
      </c>
      <c r="BB8" s="24">
        <v>49</v>
      </c>
      <c r="BC8" s="24">
        <v>50</v>
      </c>
      <c r="BD8" s="24">
        <v>51</v>
      </c>
      <c r="BE8" s="24">
        <v>52</v>
      </c>
      <c r="BF8" s="24">
        <v>53</v>
      </c>
      <c r="BG8" s="24">
        <v>54</v>
      </c>
      <c r="BH8" s="78">
        <v>55</v>
      </c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</row>
    <row r="9" spans="1:74" ht="37.5">
      <c r="A9" s="7">
        <v>22</v>
      </c>
      <c r="B9" s="129" t="s">
        <v>44</v>
      </c>
      <c r="C9" s="75">
        <v>3680</v>
      </c>
      <c r="D9" s="35">
        <f>C9-E9-S9</f>
        <v>0</v>
      </c>
      <c r="E9" s="25">
        <v>480</v>
      </c>
      <c r="F9" s="35">
        <f>E9-SUM(G9:R9)</f>
        <v>0</v>
      </c>
      <c r="G9" s="8">
        <v>35</v>
      </c>
      <c r="H9" s="8">
        <v>45</v>
      </c>
      <c r="I9" s="8">
        <v>45</v>
      </c>
      <c r="J9" s="8">
        <v>45</v>
      </c>
      <c r="K9" s="8">
        <v>45</v>
      </c>
      <c r="L9" s="8">
        <v>40</v>
      </c>
      <c r="M9" s="8">
        <v>40</v>
      </c>
      <c r="N9" s="8">
        <v>40</v>
      </c>
      <c r="O9" s="8">
        <v>40</v>
      </c>
      <c r="P9" s="8">
        <v>40</v>
      </c>
      <c r="Q9" s="8">
        <v>40</v>
      </c>
      <c r="R9" s="51">
        <v>25</v>
      </c>
      <c r="S9" s="25">
        <v>3200</v>
      </c>
      <c r="T9" s="35">
        <f>S9-SUM(U9:AF9)</f>
        <v>0</v>
      </c>
      <c r="U9" s="8">
        <v>150</v>
      </c>
      <c r="V9" s="8">
        <v>250</v>
      </c>
      <c r="W9" s="8">
        <v>300</v>
      </c>
      <c r="X9" s="8">
        <v>300</v>
      </c>
      <c r="Y9" s="8">
        <v>300</v>
      </c>
      <c r="Z9" s="8">
        <v>300</v>
      </c>
      <c r="AA9" s="8">
        <v>250</v>
      </c>
      <c r="AB9" s="8">
        <v>250</v>
      </c>
      <c r="AC9" s="8">
        <v>300</v>
      </c>
      <c r="AD9" s="8">
        <v>300</v>
      </c>
      <c r="AE9" s="8">
        <v>300</v>
      </c>
      <c r="AF9" s="8">
        <v>200</v>
      </c>
      <c r="AG9" s="25">
        <v>301</v>
      </c>
      <c r="AH9" s="35">
        <f>AG9-SUM(AI9:AT9)</f>
        <v>0</v>
      </c>
      <c r="AI9" s="8">
        <v>5</v>
      </c>
      <c r="AJ9" s="8">
        <v>20</v>
      </c>
      <c r="AK9" s="8">
        <v>25</v>
      </c>
      <c r="AL9" s="8">
        <v>30</v>
      </c>
      <c r="AM9" s="8">
        <v>35</v>
      </c>
      <c r="AN9" s="8">
        <v>32</v>
      </c>
      <c r="AO9" s="8">
        <v>32</v>
      </c>
      <c r="AP9" s="8">
        <v>31</v>
      </c>
      <c r="AQ9" s="8">
        <v>31</v>
      </c>
      <c r="AR9" s="8">
        <v>35</v>
      </c>
      <c r="AS9" s="8">
        <v>25</v>
      </c>
      <c r="AT9" s="8">
        <v>0</v>
      </c>
      <c r="AU9" s="25" t="e">
        <f>ROUND((AU$8*'Свод (3)'!$V8),0)</f>
        <v>#REF!</v>
      </c>
      <c r="AV9" s="35" t="e">
        <f>AU9-SUM(AW9:BH9)</f>
        <v>#REF!</v>
      </c>
      <c r="AW9" s="8">
        <v>5</v>
      </c>
      <c r="AX9" s="8">
        <v>100</v>
      </c>
      <c r="AY9" s="8">
        <v>120</v>
      </c>
      <c r="AZ9" s="8">
        <v>120</v>
      </c>
      <c r="BA9" s="8">
        <v>130</v>
      </c>
      <c r="BB9" s="8">
        <v>130</v>
      </c>
      <c r="BC9" s="8">
        <v>122</v>
      </c>
      <c r="BD9" s="8">
        <v>122</v>
      </c>
      <c r="BE9" s="8">
        <v>122</v>
      </c>
      <c r="BF9" s="8">
        <v>120</v>
      </c>
      <c r="BG9" s="8">
        <v>110</v>
      </c>
      <c r="BH9" s="82">
        <v>0</v>
      </c>
      <c r="BJ9" s="128" t="e">
        <f>S9-AG9-AU9</f>
        <v>#REF!</v>
      </c>
      <c r="BK9" s="128">
        <f>U9-AI9-AW9</f>
        <v>140</v>
      </c>
      <c r="BL9" s="128">
        <f>V9-AJ9-AX9</f>
        <v>130</v>
      </c>
      <c r="BM9" s="128">
        <f>W9-AK9-AY9</f>
        <v>155</v>
      </c>
      <c r="BN9" s="128">
        <f>X9-AL9-AZ9</f>
        <v>150</v>
      </c>
      <c r="BO9" s="128">
        <f>Y9-AM9-BA9</f>
        <v>135</v>
      </c>
      <c r="BP9" s="128">
        <f>Z9-AN9-BB9</f>
        <v>138</v>
      </c>
      <c r="BQ9" s="128">
        <f>AA9-AO9-BC9</f>
        <v>96</v>
      </c>
      <c r="BR9" s="128">
        <f>AB9-AP9-BD9</f>
        <v>97</v>
      </c>
      <c r="BS9" s="128">
        <f>AC9-AQ9-BE9</f>
        <v>147</v>
      </c>
      <c r="BT9" s="128">
        <f>AD9-AR9-BF9</f>
        <v>145</v>
      </c>
      <c r="BU9" s="128">
        <f>AE9-AS9-BG9</f>
        <v>165</v>
      </c>
      <c r="BV9" s="128">
        <f>AF9-AT9-BH9</f>
        <v>200</v>
      </c>
    </row>
  </sheetData>
  <sheetProtection/>
  <mergeCells count="12">
    <mergeCell ref="A4:A7"/>
    <mergeCell ref="AU6:BH6"/>
    <mergeCell ref="S5:AF6"/>
    <mergeCell ref="E5:R6"/>
    <mergeCell ref="BG1:BH1"/>
    <mergeCell ref="B2:BH2"/>
    <mergeCell ref="B4:B7"/>
    <mergeCell ref="C4:C7"/>
    <mergeCell ref="E4:BH4"/>
    <mergeCell ref="BJ5:BV6"/>
    <mergeCell ref="AG6:AT6"/>
    <mergeCell ref="AG5:BH5"/>
  </mergeCells>
  <conditionalFormatting sqref="F9 T9 AH9 AV9 D1:D65536">
    <cfRule type="cellIs" priority="191" dxfId="2" operator="notEqual" stopIfTrue="1">
      <formula>0</formula>
    </cfRule>
  </conditionalFormatting>
  <conditionalFormatting sqref="F9 T9">
    <cfRule type="cellIs" priority="117" dxfId="1" operator="notEqual" stopIfTrue="1">
      <formula>0</formula>
    </cfRule>
  </conditionalFormatting>
  <conditionalFormatting sqref="BJ9:BV9">
    <cfRule type="cellIs" priority="2" dxfId="0" operator="lessThan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2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9"/>
  <sheetViews>
    <sheetView zoomScale="60" zoomScaleNormal="60" zoomScalePageLayoutView="0" workbookViewId="0" topLeftCell="A1">
      <pane xSplit="2" ySplit="6" topLeftCell="I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B28" sqref="AB28"/>
    </sheetView>
  </sheetViews>
  <sheetFormatPr defaultColWidth="9.140625" defaultRowHeight="15"/>
  <cols>
    <col min="1" max="1" width="5.7109375" style="87" customWidth="1"/>
    <col min="2" max="2" width="60.00390625" style="87" customWidth="1"/>
    <col min="3" max="3" width="11.57421875" style="94" customWidth="1"/>
    <col min="4" max="4" width="10.140625" style="94" customWidth="1"/>
    <col min="5" max="5" width="9.00390625" style="94" customWidth="1"/>
    <col min="6" max="9" width="11.57421875" style="94" customWidth="1"/>
    <col min="10" max="10" width="10.7109375" style="94" customWidth="1"/>
    <col min="11" max="11" width="9.8515625" style="94" customWidth="1"/>
    <col min="12" max="12" width="8.7109375" style="94" customWidth="1"/>
    <col min="13" max="13" width="11.421875" style="94" customWidth="1"/>
    <col min="14" max="14" width="11.28125" style="94" customWidth="1"/>
    <col min="15" max="15" width="10.140625" style="94" customWidth="1"/>
    <col min="16" max="16" width="10.57421875" style="94" customWidth="1"/>
    <col min="17" max="23" width="10.421875" style="94" customWidth="1"/>
    <col min="24" max="26" width="9.140625" style="94" customWidth="1"/>
    <col min="27" max="27" width="11.7109375" style="94" customWidth="1"/>
    <col min="28" max="28" width="11.28125" style="94" customWidth="1"/>
    <col min="29" max="29" width="10.8515625" style="94" customWidth="1"/>
    <col min="30" max="30" width="11.00390625" style="94" customWidth="1"/>
    <col min="31" max="16384" width="9.140625" style="87" customWidth="1"/>
  </cols>
  <sheetData>
    <row r="1" spans="29:30" ht="18.75">
      <c r="AC1" s="183" t="s">
        <v>18</v>
      </c>
      <c r="AD1" s="183"/>
    </row>
    <row r="2" spans="2:30" ht="15">
      <c r="B2" s="151" t="s">
        <v>81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</row>
    <row r="4" spans="1:30" ht="48" customHeight="1">
      <c r="A4" s="182" t="s">
        <v>48</v>
      </c>
      <c r="B4" s="182" t="s">
        <v>0</v>
      </c>
      <c r="C4" s="182" t="s">
        <v>19</v>
      </c>
      <c r="D4" s="182"/>
      <c r="E4" s="182"/>
      <c r="F4" s="182"/>
      <c r="G4" s="182"/>
      <c r="H4" s="182"/>
      <c r="I4" s="182"/>
      <c r="J4" s="186"/>
      <c r="K4" s="186"/>
      <c r="L4" s="186"/>
      <c r="M4" s="186"/>
      <c r="N4" s="186"/>
      <c r="O4" s="186"/>
      <c r="P4" s="186"/>
      <c r="Q4" s="182" t="s">
        <v>20</v>
      </c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7"/>
    </row>
    <row r="5" spans="1:30" ht="37.5">
      <c r="A5" s="182"/>
      <c r="B5" s="185"/>
      <c r="C5" s="112" t="s">
        <v>17</v>
      </c>
      <c r="D5" s="112"/>
      <c r="E5" s="110" t="s">
        <v>58</v>
      </c>
      <c r="F5" s="110" t="s">
        <v>59</v>
      </c>
      <c r="G5" s="110" t="s">
        <v>60</v>
      </c>
      <c r="H5" s="110" t="s">
        <v>61</v>
      </c>
      <c r="I5" s="110" t="s">
        <v>62</v>
      </c>
      <c r="J5" s="110" t="s">
        <v>8</v>
      </c>
      <c r="K5" s="110" t="s">
        <v>9</v>
      </c>
      <c r="L5" s="110" t="s">
        <v>10</v>
      </c>
      <c r="M5" s="110" t="s">
        <v>11</v>
      </c>
      <c r="N5" s="110" t="s">
        <v>12</v>
      </c>
      <c r="O5" s="110" t="s">
        <v>13</v>
      </c>
      <c r="P5" s="110" t="s">
        <v>14</v>
      </c>
      <c r="Q5" s="110" t="s">
        <v>17</v>
      </c>
      <c r="R5" s="110"/>
      <c r="S5" s="110" t="s">
        <v>58</v>
      </c>
      <c r="T5" s="110" t="s">
        <v>59</v>
      </c>
      <c r="U5" s="110" t="s">
        <v>60</v>
      </c>
      <c r="V5" s="110" t="s">
        <v>61</v>
      </c>
      <c r="W5" s="110" t="s">
        <v>62</v>
      </c>
      <c r="X5" s="110" t="s">
        <v>8</v>
      </c>
      <c r="Y5" s="110" t="s">
        <v>9</v>
      </c>
      <c r="Z5" s="110" t="s">
        <v>10</v>
      </c>
      <c r="AA5" s="110" t="s">
        <v>11</v>
      </c>
      <c r="AB5" s="110" t="s">
        <v>12</v>
      </c>
      <c r="AC5" s="110" t="s">
        <v>13</v>
      </c>
      <c r="AD5" s="111" t="s">
        <v>14</v>
      </c>
    </row>
    <row r="6" spans="1:30" s="113" customFormat="1" ht="15.75">
      <c r="A6" s="96">
        <v>1</v>
      </c>
      <c r="B6" s="96">
        <v>2</v>
      </c>
      <c r="C6" s="96">
        <v>3</v>
      </c>
      <c r="D6" s="96"/>
      <c r="E6" s="96">
        <v>4</v>
      </c>
      <c r="F6" s="96">
        <v>5</v>
      </c>
      <c r="G6" s="96">
        <v>6</v>
      </c>
      <c r="H6" s="96">
        <v>7</v>
      </c>
      <c r="I6" s="96">
        <v>8</v>
      </c>
      <c r="J6" s="96">
        <v>9</v>
      </c>
      <c r="K6" s="96">
        <v>10</v>
      </c>
      <c r="L6" s="96">
        <v>11</v>
      </c>
      <c r="M6" s="96">
        <v>12</v>
      </c>
      <c r="N6" s="96">
        <v>13</v>
      </c>
      <c r="O6" s="96">
        <v>14</v>
      </c>
      <c r="P6" s="96">
        <v>15</v>
      </c>
      <c r="Q6" s="96">
        <v>16</v>
      </c>
      <c r="R6" s="96"/>
      <c r="S6" s="96">
        <v>17</v>
      </c>
      <c r="T6" s="96">
        <v>18</v>
      </c>
      <c r="U6" s="96">
        <v>19</v>
      </c>
      <c r="V6" s="96">
        <v>20</v>
      </c>
      <c r="W6" s="96">
        <v>21</v>
      </c>
      <c r="X6" s="96">
        <v>22</v>
      </c>
      <c r="Y6" s="96">
        <v>23</v>
      </c>
      <c r="Z6" s="96">
        <v>24</v>
      </c>
      <c r="AA6" s="96">
        <v>25</v>
      </c>
      <c r="AB6" s="96">
        <v>26</v>
      </c>
      <c r="AC6" s="96">
        <v>27</v>
      </c>
      <c r="AD6" s="109">
        <v>28</v>
      </c>
    </row>
    <row r="7" spans="1:30" ht="37.5">
      <c r="A7" s="114">
        <v>22</v>
      </c>
      <c r="B7" s="129" t="s">
        <v>44</v>
      </c>
      <c r="C7" s="115">
        <v>1350</v>
      </c>
      <c r="D7" s="116">
        <f>C7-SUM(E7:P7)</f>
        <v>0</v>
      </c>
      <c r="E7" s="117">
        <v>75</v>
      </c>
      <c r="F7" s="117">
        <v>130</v>
      </c>
      <c r="G7" s="117">
        <v>130</v>
      </c>
      <c r="H7" s="117">
        <v>130</v>
      </c>
      <c r="I7" s="117">
        <v>130</v>
      </c>
      <c r="J7" s="117">
        <v>110</v>
      </c>
      <c r="K7" s="117">
        <v>110</v>
      </c>
      <c r="L7" s="117">
        <v>100</v>
      </c>
      <c r="M7" s="117">
        <v>100</v>
      </c>
      <c r="N7" s="117">
        <v>120</v>
      </c>
      <c r="O7" s="117">
        <v>120</v>
      </c>
      <c r="P7" s="117">
        <v>95</v>
      </c>
      <c r="Q7" s="115">
        <v>50</v>
      </c>
      <c r="R7" s="124">
        <f>Q7-SUM(S7:AD7)</f>
        <v>0</v>
      </c>
      <c r="S7" s="119">
        <v>3</v>
      </c>
      <c r="T7" s="119">
        <v>3</v>
      </c>
      <c r="U7" s="119">
        <v>5</v>
      </c>
      <c r="V7" s="119">
        <v>6</v>
      </c>
      <c r="W7" s="119">
        <v>6</v>
      </c>
      <c r="X7" s="119">
        <v>5</v>
      </c>
      <c r="Y7" s="119">
        <v>5</v>
      </c>
      <c r="Z7" s="119">
        <v>5</v>
      </c>
      <c r="AA7" s="119">
        <v>5</v>
      </c>
      <c r="AB7" s="119">
        <v>4</v>
      </c>
      <c r="AC7" s="119">
        <v>3</v>
      </c>
      <c r="AD7" s="118">
        <v>0</v>
      </c>
    </row>
    <row r="8" spans="6:10" ht="18.75">
      <c r="F8" s="120"/>
      <c r="G8" s="120"/>
      <c r="H8" s="120"/>
      <c r="I8" s="107"/>
      <c r="J8" s="120"/>
    </row>
    <row r="9" spans="6:10" ht="15">
      <c r="F9" s="120"/>
      <c r="G9" s="120"/>
      <c r="H9" s="120"/>
      <c r="I9" s="120"/>
      <c r="J9" s="120"/>
    </row>
  </sheetData>
  <sheetProtection/>
  <mergeCells count="6">
    <mergeCell ref="A4:A5"/>
    <mergeCell ref="AC1:AD1"/>
    <mergeCell ref="B2:AD2"/>
    <mergeCell ref="B4:B5"/>
    <mergeCell ref="C4:P4"/>
    <mergeCell ref="Q4:AD4"/>
  </mergeCells>
  <conditionalFormatting sqref="R7 D7">
    <cfRule type="cellIs" priority="38" dxfId="2" operator="notEqual" stopIfTrue="1">
      <formula>0</formula>
    </cfRule>
  </conditionalFormatting>
  <conditionalFormatting sqref="R7 D7">
    <cfRule type="cellIs" priority="15" dxfId="10" operator="notEqual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fitToHeight="0"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"/>
  <sheetViews>
    <sheetView tabSelected="1" zoomScale="60" zoomScaleNormal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4" sqref="B14"/>
    </sheetView>
  </sheetViews>
  <sheetFormatPr defaultColWidth="9.140625" defaultRowHeight="15"/>
  <cols>
    <col min="1" max="1" width="8.8515625" style="4" customWidth="1"/>
    <col min="2" max="2" width="65.28125" style="2" customWidth="1"/>
    <col min="3" max="3" width="12.28125" style="4" customWidth="1"/>
    <col min="4" max="4" width="8.7109375" style="4" customWidth="1"/>
    <col min="5" max="5" width="12.00390625" style="15" customWidth="1"/>
    <col min="6" max="6" width="15.421875" style="15" customWidth="1"/>
    <col min="7" max="7" width="15.57421875" style="15" customWidth="1"/>
    <col min="8" max="8" width="14.57421875" style="15" customWidth="1"/>
    <col min="9" max="9" width="16.00390625" style="15" customWidth="1"/>
    <col min="10" max="10" width="15.140625" style="15" customWidth="1"/>
    <col min="11" max="11" width="18.140625" style="15" customWidth="1"/>
    <col min="12" max="12" width="14.8515625" style="15" customWidth="1"/>
    <col min="13" max="13" width="15.8515625" style="15" customWidth="1"/>
    <col min="14" max="14" width="16.140625" style="15" customWidth="1"/>
    <col min="15" max="15" width="15.57421875" style="15" customWidth="1"/>
    <col min="16" max="16" width="18.28125" style="15" customWidth="1"/>
    <col min="17" max="24" width="9.140625" style="2" customWidth="1"/>
    <col min="25" max="25" width="11.7109375" style="2" bestFit="1" customWidth="1"/>
    <col min="26" max="26" width="10.57421875" style="2" bestFit="1" customWidth="1"/>
    <col min="27" max="27" width="9.140625" style="2" customWidth="1"/>
    <col min="28" max="28" width="10.421875" style="2" bestFit="1" customWidth="1"/>
    <col min="29" max="16384" width="9.140625" style="2" customWidth="1"/>
  </cols>
  <sheetData>
    <row r="1" spans="1:16" ht="18.75">
      <c r="A1" s="79"/>
      <c r="B1" s="80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89" t="s">
        <v>78</v>
      </c>
      <c r="O1" s="189"/>
      <c r="P1" s="189"/>
    </row>
    <row r="2" spans="1:16" ht="18.75">
      <c r="A2" s="79"/>
      <c r="B2" s="154" t="s">
        <v>82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ht="18.75">
      <c r="A3" s="79"/>
      <c r="B3" s="80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30" ht="18.75">
      <c r="A4" s="172" t="s">
        <v>48</v>
      </c>
      <c r="B4" s="172" t="s">
        <v>0</v>
      </c>
      <c r="C4" s="172" t="s">
        <v>21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</row>
    <row r="5" spans="1:30" ht="18.75">
      <c r="A5" s="172"/>
      <c r="B5" s="188"/>
      <c r="C5" s="9" t="s">
        <v>17</v>
      </c>
      <c r="D5" s="9"/>
      <c r="E5" s="6" t="s">
        <v>58</v>
      </c>
      <c r="F5" s="6" t="s">
        <v>59</v>
      </c>
      <c r="G5" s="6" t="s">
        <v>60</v>
      </c>
      <c r="H5" s="6" t="s">
        <v>61</v>
      </c>
      <c r="I5" s="6" t="s">
        <v>62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R5" s="14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</row>
    <row r="6" spans="1:30" s="12" customFormat="1" ht="18.75">
      <c r="A6" s="7">
        <v>1</v>
      </c>
      <c r="B6" s="7">
        <v>2</v>
      </c>
      <c r="C6" s="7">
        <v>3</v>
      </c>
      <c r="D6" s="7"/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</row>
    <row r="7" spans="1:30" ht="37.5">
      <c r="A7" s="7">
        <v>22</v>
      </c>
      <c r="B7" s="129" t="s">
        <v>44</v>
      </c>
      <c r="C7" s="81">
        <f>'Свод (3)'!T8</f>
        <v>1030</v>
      </c>
      <c r="D7" s="125">
        <f>C7-SUM(E7:P7)</f>
        <v>0</v>
      </c>
      <c r="E7" s="8">
        <v>30</v>
      </c>
      <c r="F7" s="8">
        <v>95</v>
      </c>
      <c r="G7" s="8">
        <v>95</v>
      </c>
      <c r="H7" s="8">
        <v>95</v>
      </c>
      <c r="I7" s="8">
        <v>95</v>
      </c>
      <c r="J7" s="8">
        <v>95</v>
      </c>
      <c r="K7" s="8">
        <v>95</v>
      </c>
      <c r="L7" s="8">
        <v>95</v>
      </c>
      <c r="M7" s="8">
        <v>95</v>
      </c>
      <c r="N7" s="8">
        <v>120</v>
      </c>
      <c r="O7" s="8">
        <v>120</v>
      </c>
      <c r="P7" s="8">
        <v>0</v>
      </c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</row>
  </sheetData>
  <sheetProtection/>
  <mergeCells count="6">
    <mergeCell ref="B4:B5"/>
    <mergeCell ref="A4:A5"/>
    <mergeCell ref="N1:P1"/>
    <mergeCell ref="C4:P4"/>
    <mergeCell ref="B2:P2"/>
    <mergeCell ref="R4:AD4"/>
  </mergeCells>
  <conditionalFormatting sqref="D7">
    <cfRule type="cellIs" priority="28" dxfId="2" operator="notEqual" stopIfTrue="1">
      <formula>0</formula>
    </cfRule>
  </conditionalFormatting>
  <conditionalFormatting sqref="D7">
    <cfRule type="cellIs" priority="14" dxfId="10" operator="notEqual" stopIfTrue="1">
      <formula>0</formula>
    </cfRule>
  </conditionalFormatting>
  <conditionalFormatting sqref="R7:AD7">
    <cfRule type="cellIs" priority="2" dxfId="0" operator="less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2023-04-13T12:25:53Z</dcterms:modified>
  <cp:category/>
  <cp:version/>
  <cp:contentType/>
  <cp:contentStatus/>
</cp:coreProperties>
</file>